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036" windowHeight="8748" tabRatio="703" firstSheet="6" activeTab="13"/>
  </bookViews>
  <sheets>
    <sheet name="Стр.1" sheetId="1" r:id="rId1"/>
    <sheet name="Стр.1 (2)" sheetId="2" r:id="rId2"/>
    <sheet name="Таблица 1" sheetId="3" r:id="rId3"/>
    <sheet name="Таблица 2- 2017" sheetId="4" r:id="rId4"/>
    <sheet name="Таблица 2- 2018" sheetId="5" r:id="rId5"/>
    <sheet name="Таблица 2- 2019" sheetId="6" r:id="rId6"/>
    <sheet name="Таблица 2.1" sheetId="7" r:id="rId7"/>
    <sheet name="Лист3,4" sheetId="8" r:id="rId8"/>
    <sheet name="сведения с целевыми субсидиями" sheetId="9" r:id="rId9"/>
    <sheet name="1.1" sheetId="10" r:id="rId10"/>
    <sheet name="Лист1.2-1.4" sheetId="11" r:id="rId11"/>
    <sheet name="Лист2,3,4,5" sheetId="12" r:id="rId12"/>
    <sheet name="Лист 6" sheetId="13" r:id="rId13"/>
    <sheet name="Лист6 продолжение." sheetId="14" r:id="rId14"/>
  </sheets>
  <definedNames>
    <definedName name="_xlnm.Print_Titles" localSheetId="7">'Лист3,4'!$7:$7</definedName>
    <definedName name="_xlnm.Print_Titles" localSheetId="3">'Таблица 2- 2017'!$3:$8</definedName>
    <definedName name="_xlnm.Print_Titles" localSheetId="4">'Таблица 2- 2018'!$3:$8</definedName>
    <definedName name="_xlnm.Print_Titles" localSheetId="5">'Таблица 2- 2019'!$3:$8</definedName>
    <definedName name="_xlnm.Print_Titles" localSheetId="6">'Таблица 2.1'!$3:$9</definedName>
    <definedName name="_xlnm.Print_Area" localSheetId="0">'Стр.1'!$A$1:$DN$41</definedName>
    <definedName name="_xlnm.Print_Area" localSheetId="1">'Стр.1 (2)'!#REF!</definedName>
  </definedNames>
  <calcPr fullCalcOnLoad="1"/>
</workbook>
</file>

<file path=xl/sharedStrings.xml><?xml version="1.0" encoding="utf-8"?>
<sst xmlns="http://schemas.openxmlformats.org/spreadsheetml/2006/main" count="1165" uniqueCount="509">
  <si>
    <t>Таблица 2</t>
  </si>
  <si>
    <t>Наименование показателя</t>
  </si>
  <si>
    <t>Код строки</t>
  </si>
  <si>
    <t>всего</t>
  </si>
  <si>
    <t>в том числе:</t>
  </si>
  <si>
    <t>X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</si>
  <si>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</si>
  <si>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</si>
  <si>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</si>
  <si>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</si>
  <si>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</si>
  <si>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</si>
  <si>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</si>
  <si>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</si>
  <si>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</si>
  <si>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</si>
  <si>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</si>
  <si>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</si>
  <si>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 xml:space="preserve">          1. Расчеты (обоснования) выплат персоналу (строка 210)</t>
  </si>
  <si>
    <t xml:space="preserve">            1.1. Расчеты (обоснования) расходов на оплату труда</t>
  </si>
  <si>
    <t>N п/п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</si>
  <si>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</si>
  <si>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</si>
  <si>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</si>
  <si>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</si>
  <si>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</si>
  <si>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</si>
  <si>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</si>
  <si>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</si>
  <si>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</si>
  <si>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1.1.</t>
  </si>
  <si>
    <t>1.2.</t>
  </si>
  <si>
    <t>1.3.</t>
  </si>
  <si>
    <t>2.1.</t>
  </si>
  <si>
    <t>2.2.</t>
  </si>
  <si>
    <t>2.3.</t>
  </si>
  <si>
    <t>2.4.</t>
  </si>
  <si>
    <t>2.5.</t>
  </si>
  <si>
    <t>Налог на имущество</t>
  </si>
  <si>
    <t>Руководители</t>
  </si>
  <si>
    <t>Заместители руководителя</t>
  </si>
  <si>
    <t>Количество</t>
  </si>
  <si>
    <t>Объект</t>
  </si>
  <si>
    <t>Стоимость работ (услуг), руб.</t>
  </si>
  <si>
    <t>Теплоснабжение</t>
  </si>
  <si>
    <t>Электроснабжение</t>
  </si>
  <si>
    <t>Водоснабжение, водоотведение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</si>
  <si>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</si>
  <si>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</si>
  <si>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</si>
  <si>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</si>
  <si>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</si>
  <si>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</si>
  <si>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</si>
  <si>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</si>
  <si>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Планируемые</t>
  </si>
  <si>
    <t>код</t>
  </si>
  <si>
    <t>сумма</t>
  </si>
  <si>
    <t>поступления</t>
  </si>
  <si>
    <t>выплаты</t>
  </si>
  <si>
    <t>Таблица 1.1</t>
  </si>
  <si>
    <t>ИНН/КПП</t>
  </si>
  <si>
    <t xml:space="preserve">Фонд оплаты труда в год, руб. </t>
  </si>
  <si>
    <t>безвозмездные перечисления организациям</t>
  </si>
  <si>
    <t>Главный бухгалтер</t>
  </si>
  <si>
    <t>Воспитатель</t>
  </si>
  <si>
    <t>III. Расчеты (обоснования) плановых показателей по выплатам, использование при формировании Плана</t>
  </si>
  <si>
    <t>9</t>
  </si>
  <si>
    <t>10</t>
  </si>
  <si>
    <t>Нефинансовые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</si>
  <si>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</si>
  <si>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</si>
  <si>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</si>
  <si>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</si>
  <si>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</si>
  <si>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"СОГЛАСОВАНО"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</si>
  <si>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</si>
  <si>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</si>
  <si>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</si>
  <si>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</si>
  <si>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</si>
  <si>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</si>
  <si>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 xml:space="preserve"> год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</si>
  <si>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</si>
  <si>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</si>
  <si>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</si>
  <si>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</si>
  <si>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</si>
  <si>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</si>
  <si>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</si>
  <si>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</si>
  <si>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</si>
  <si>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</si>
  <si>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</si>
  <si>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</si>
  <si>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</si>
  <si>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</si>
  <si>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</si>
  <si>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</si>
  <si>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</si>
  <si>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</si>
  <si>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>-</t>
  </si>
  <si>
    <t>Натуральные показатели</t>
  </si>
  <si>
    <t>Тариф (сумма по договору на единицу, руб.</t>
  </si>
  <si>
    <t>Итого по видам услуг</t>
  </si>
  <si>
    <t xml:space="preserve">Вывоз ТБО </t>
  </si>
  <si>
    <t>Услуги местной и внутризонновой связи (телефон)</t>
  </si>
  <si>
    <t>17</t>
  </si>
  <si>
    <t>Пособия по уходу за ребенком до 3-х лет</t>
  </si>
  <si>
    <t>Таблица 2.1</t>
  </si>
  <si>
    <t>Год начала закупки</t>
  </si>
  <si>
    <t>всего на закупки</t>
  </si>
  <si>
    <t>на 2017 год</t>
  </si>
  <si>
    <t>на 2018 год</t>
  </si>
  <si>
    <t>на 2019 год</t>
  </si>
  <si>
    <t>Выплаты по расходам на закупку товаров, работ, услуг всего:</t>
  </si>
  <si>
    <t>на закупку товаров работ, услуг по году начала закупки:</t>
  </si>
  <si>
    <t>И.Б.Тарасова</t>
  </si>
  <si>
    <t>Директор департамента                                        образования администрации                                         города Нижнего Новгорода</t>
  </si>
  <si>
    <t>09</t>
  </si>
  <si>
    <t>января</t>
  </si>
  <si>
    <t>09.01.2017</t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</si>
  <si>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</si>
  <si>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>Код по бюджетной классификации Российской Федерации</t>
    </r>
  </si>
  <si>
    <t>Объем финансового обеспечения, руб (с точностью до двух знаков после запятой  0,00)</t>
  </si>
  <si>
    <r>
      <rPr>
        <sz val="9"/>
        <rFont val="Times New Roman"/>
        <family val="1"/>
      </rPr>
      <t>всего</t>
    </r>
  </si>
  <si>
    <r>
      <rPr>
        <sz val="9"/>
        <rFont val="Times New Roman"/>
        <family val="1"/>
      </rPr>
      <t>в том числе:</t>
    </r>
  </si>
  <si>
    <t>субсидии на финансовое обеспечение выполнения муниципального задания</t>
  </si>
  <si>
    <t>субсидии, в соответствии с абзацем 2 п.1 ст.78 .1 Бюджетного кодекса РФ</t>
  </si>
  <si>
    <t>субсидии на осуществле- ние капитальных вложений</t>
  </si>
  <si>
    <t>средства ОМС</t>
  </si>
  <si>
    <t>поступления от приносящей доход деятельности</t>
  </si>
  <si>
    <r>
      <rPr>
        <sz val="9"/>
        <rFont val="Times New Roman"/>
        <family val="1"/>
      </rPr>
      <t>из них гранты</t>
    </r>
  </si>
  <si>
    <t>1</t>
  </si>
  <si>
    <t>2</t>
  </si>
  <si>
    <t>3</t>
  </si>
  <si>
    <t>4</t>
  </si>
  <si>
    <t>5</t>
  </si>
  <si>
    <t>6</t>
  </si>
  <si>
    <t>7</t>
  </si>
  <si>
    <t>8</t>
  </si>
  <si>
    <t>Поступления от доходов , всего:</t>
  </si>
  <si>
    <t>1100</t>
  </si>
  <si>
    <t>в том числе: доходы от собственности</t>
  </si>
  <si>
    <t>1110</t>
  </si>
  <si>
    <t>120</t>
  </si>
  <si>
    <t>дохода от оказания услуг, работ</t>
  </si>
  <si>
    <t>1120</t>
  </si>
  <si>
    <t>130</t>
  </si>
  <si>
    <t>доходы от штрафов» пеней, иных сумм принудительного изъятия</t>
  </si>
  <si>
    <t>140</t>
  </si>
  <si>
    <t>1140</t>
  </si>
  <si>
    <t>150</t>
  </si>
  <si>
    <t>1150</t>
  </si>
  <si>
    <t>180</t>
  </si>
  <si>
    <t>1160</t>
  </si>
  <si>
    <t>1180</t>
  </si>
  <si>
    <t>170</t>
  </si>
  <si>
    <t>2200</t>
  </si>
  <si>
    <t>в том числе: на выплаты персоналу всего:</t>
  </si>
  <si>
    <t>2210</t>
  </si>
  <si>
    <t>100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</si>
  <si>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</si>
  <si>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</si>
  <si>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</si>
  <si>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</si>
  <si>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</si>
  <si>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</si>
  <si>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2220</t>
  </si>
  <si>
    <t>300</t>
  </si>
  <si>
    <t>уплапу налогов, сборов и иных платежей, всего</t>
  </si>
  <si>
    <t>2230</t>
  </si>
  <si>
    <t>800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</si>
  <si>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</si>
  <si>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</si>
  <si>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</si>
  <si>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</si>
  <si>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</si>
  <si>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</si>
  <si>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2240</t>
  </si>
  <si>
    <t>прочие расходы (кроме расходов на закупку товаров,  работ,  услуг)</t>
  </si>
  <si>
    <t>2250</t>
  </si>
  <si>
    <t>расходы на закупку товаров, работ, услуг  всего:</t>
  </si>
  <si>
    <t>2260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</si>
  <si>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</si>
  <si>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</si>
  <si>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</si>
  <si>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из них: увеличение остатков средств</t>
  </si>
  <si>
    <t>310</t>
  </si>
  <si>
    <t>320</t>
  </si>
  <si>
    <t>400</t>
  </si>
  <si>
    <t>Из них: уменьшение остатков средств</t>
  </si>
  <si>
    <t>410</t>
  </si>
  <si>
    <t>420</t>
  </si>
  <si>
    <t>500</t>
  </si>
  <si>
    <t>600</t>
  </si>
  <si>
    <t xml:space="preserve">Главный бухгалтер </t>
  </si>
  <si>
    <t>Исполнитель</t>
  </si>
  <si>
    <t>Показатели выплат по расходам на закупку товаров, работ, услуг</t>
  </si>
  <si>
    <t>Сумма выплат по расходам на закупку товаров, работ и услуг ( руб.)</t>
  </si>
  <si>
    <t>в соответствии с ФЗ от 5 апреля 2013 г. №М44-ФЗ «О контрактной системе в сфере закупок товаров, работ, услуг для обеспечения государственных и муниципальных нужд</t>
  </si>
  <si>
    <t>в соответствии с ФЗ от 18 июля 2011 г. № 223-ФЭ «О закупках товаров, работ, услуг отдельными видами юридических лиц»</t>
  </si>
  <si>
    <t>(очередной финансовый год)</t>
  </si>
  <si>
    <t>(1-й год планового периода)</t>
  </si>
  <si>
    <t>(2-й год планового периода)</t>
  </si>
  <si>
    <t>11</t>
  </si>
  <si>
    <t>12</t>
  </si>
  <si>
    <t>0001</t>
  </si>
  <si>
    <t>в том числе: на оплату контрактов, заключенных до начала очередного финансового года:</t>
  </si>
  <si>
    <t>1001</t>
  </si>
  <si>
    <t>2017</t>
  </si>
  <si>
    <t>№ п/п</t>
  </si>
  <si>
    <t>Налог на землю</t>
  </si>
  <si>
    <t>х</t>
  </si>
  <si>
    <t>расчет</t>
  </si>
  <si>
    <t>II. Показатели финансового состояния учреждения (подразделения)</t>
  </si>
  <si>
    <t>Таблица №1</t>
  </si>
  <si>
    <t>Сумма,рублей</t>
  </si>
  <si>
    <t>из них: недвижимое имущество,всего:</t>
  </si>
  <si>
    <t>в том числе остаточная стоимость</t>
  </si>
  <si>
    <t>особо ценное движимое имущество,всего:</t>
  </si>
  <si>
    <t>Финансовые активы,всего</t>
  </si>
  <si>
    <t>из них: денежные средства учреждения, всего</t>
  </si>
  <si>
    <t>в том числе: денежные средства учреждения на счетах</t>
  </si>
  <si>
    <t>из них долговые обязательства</t>
  </si>
  <si>
    <t>кредиторская задолженность</t>
  </si>
  <si>
    <t>в том числе просроченная кредиторская задолженность</t>
  </si>
  <si>
    <t>1.1</t>
  </si>
  <si>
    <t>1.2</t>
  </si>
  <si>
    <t>2.1</t>
  </si>
  <si>
    <t>2.1.1</t>
  </si>
  <si>
    <t>2.1.2</t>
  </si>
  <si>
    <t>2.2</t>
  </si>
  <si>
    <t>2.3</t>
  </si>
  <si>
    <t>2.4</t>
  </si>
  <si>
    <t>3.1</t>
  </si>
  <si>
    <t>3.2</t>
  </si>
  <si>
    <t>3.2.1</t>
  </si>
  <si>
    <t>Департамент образования администрации                   г. Нижнего Новгорода</t>
  </si>
  <si>
    <t>Директор</t>
  </si>
  <si>
    <t>Должность</t>
  </si>
  <si>
    <t>Количество штатных единиц</t>
  </si>
  <si>
    <t>Заведующий библиотекой</t>
  </si>
  <si>
    <t>Учитель I-IV</t>
  </si>
  <si>
    <t>УчительV-IX</t>
  </si>
  <si>
    <t>Преподаватель- организатор ОБЖ</t>
  </si>
  <si>
    <t>Педагог дополнительного образования</t>
  </si>
  <si>
    <t>Педагог-психолог</t>
  </si>
  <si>
    <t>Педагог-организатор</t>
  </si>
  <si>
    <t>Социальный педагог</t>
  </si>
  <si>
    <t>Бухгалтер</t>
  </si>
  <si>
    <t>Специалист по охране труда</t>
  </si>
  <si>
    <t>Инженер-программист</t>
  </si>
  <si>
    <t>Секретарь</t>
  </si>
  <si>
    <t>Делопроизводитель</t>
  </si>
  <si>
    <t>Дворник</t>
  </si>
  <si>
    <t>Уборщик служебных помещений</t>
  </si>
  <si>
    <t>Старший сторож</t>
  </si>
  <si>
    <t>Рабочий по обслуживанию здания</t>
  </si>
  <si>
    <t>Гардеробщик</t>
  </si>
  <si>
    <t>Налог за негативное воздействие на окружающую среду</t>
  </si>
  <si>
    <t>Промывка и опрессовка ЦО</t>
  </si>
  <si>
    <t xml:space="preserve">Техническое обслуживание Стрелец Мониторинг </t>
  </si>
  <si>
    <t>Услуги дезинсекции и дератизации</t>
  </si>
  <si>
    <t>Заправка огнетушителей</t>
  </si>
  <si>
    <t>Услуги Интернет связи по передаче данных, доступ в компьютерную сеть</t>
  </si>
  <si>
    <t>Заправка картриджей</t>
  </si>
  <si>
    <t>Ремонт оборудования</t>
  </si>
  <si>
    <t>Техническое обслуживание АПС,СО</t>
  </si>
  <si>
    <t xml:space="preserve">Техническое обслуживание комплекса технических средств охраны  </t>
  </si>
  <si>
    <t xml:space="preserve"> </t>
  </si>
  <si>
    <t>Неисключительные права на программные обеспечения</t>
  </si>
  <si>
    <t>Приобретение учебников</t>
  </si>
  <si>
    <t>Приобретение материальных запасов (канцелярских товаров,учебных товаров,хозяйственных товаров)</t>
  </si>
  <si>
    <t>6.6. Расчет (обоснование) расходов на оплату прочих работ, услуг</t>
  </si>
  <si>
    <t>6.2. Расчет (обоснование) расходов на оплату транспортных услуг</t>
  </si>
  <si>
    <t>6.1. Расчет (обоснование) расходов на оплату услуг связи</t>
  </si>
  <si>
    <t>на 2017, 2018,2019</t>
  </si>
  <si>
    <t>1.2. Расчеты (обоснования) выплат персоналу при направлении в служебные командировки</t>
  </si>
  <si>
    <t>№</t>
  </si>
  <si>
    <t>Средний размер</t>
  </si>
  <si>
    <t>Сумма, руб.</t>
  </si>
  <si>
    <t>п/п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</si>
  <si>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</si>
  <si>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</si>
  <si>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</si>
  <si>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</si>
  <si>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</si>
  <si>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</si>
  <si>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</si>
  <si>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</si>
  <si>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</si>
  <si>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</si>
  <si>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</si>
  <si>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</si>
  <si>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</si>
  <si>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</si>
  <si>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</si>
  <si>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</si>
  <si>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</si>
  <si>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</si>
  <si>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</si>
  <si>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</si>
  <si>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Размер базы</t>
  </si>
  <si>
    <t>Сумма взноса,</t>
  </si>
  <si>
    <t>для начисления</t>
  </si>
  <si>
    <t>страховых</t>
  </si>
  <si>
    <t>взносов, руб.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</si>
  <si>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</si>
  <si>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</si>
  <si>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</si>
  <si>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</si>
  <si>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</si>
  <si>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</si>
  <si>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</si>
  <si>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</si>
  <si>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с применением ставки взносов в Фонд социального страхования</t>
  </si>
  <si>
    <t>Российской Федерации по ставке 0,0 %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</si>
  <si>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</si>
  <si>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</si>
  <si>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</si>
  <si>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</si>
  <si>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</si>
  <si>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2. Расчеты (обоснования) расходов на социальные и иные выплаты населению</t>
  </si>
  <si>
    <t>Код видов расходов</t>
  </si>
  <si>
    <t>Источник финансового обеспечения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</si>
  <si>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</si>
  <si>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</si>
  <si>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</si>
  <si>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</si>
  <si>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</si>
  <si>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</si>
  <si>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</si>
  <si>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</si>
  <si>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</si>
  <si>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</si>
  <si>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</si>
  <si>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</si>
  <si>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</si>
  <si>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</si>
  <si>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</si>
  <si>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</si>
  <si>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</si>
  <si>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</si>
  <si>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Стоимость</t>
  </si>
  <si>
    <t>номеров</t>
  </si>
  <si>
    <t>платежей</t>
  </si>
  <si>
    <t>за единицу,</t>
  </si>
  <si>
    <t>в год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</si>
  <si>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</si>
  <si>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</si>
  <si>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</si>
  <si>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</si>
  <si>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</si>
  <si>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</si>
  <si>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</si>
  <si>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</si>
  <si>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</si>
  <si>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</si>
  <si>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</si>
  <si>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</si>
  <si>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</si>
  <si>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</si>
  <si>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</si>
  <si>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</si>
  <si>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</si>
  <si>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</si>
  <si>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местный бюджет</t>
  </si>
  <si>
    <t>субсидии на выполнение муниципального задания; предпринимательская деятельность</t>
  </si>
  <si>
    <t>Приобретение материальных запасов (хозяйственных товаров)</t>
  </si>
  <si>
    <t>Сведения</t>
  </si>
  <si>
    <t>о средствах, поступающих во временное распоряжение учреждения</t>
  </si>
  <si>
    <t>(на очередной финансовый год и плановый период)</t>
  </si>
  <si>
    <t>Таблица 3</t>
  </si>
  <si>
    <t>Код
строки</t>
  </si>
  <si>
    <t>Сумма (руб.)</t>
  </si>
  <si>
    <t>010</t>
  </si>
  <si>
    <t>020</t>
  </si>
  <si>
    <t>030</t>
  </si>
  <si>
    <t>040</t>
  </si>
  <si>
    <t>Таблица 4</t>
  </si>
  <si>
    <t>Сумма (тыс.руб.)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</si>
  <si>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</si>
  <si>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УТВЕРЖДАЮ</t>
  </si>
  <si>
    <t xml:space="preserve">(наименование должности лица, утверждающего документ, наименование органа, </t>
  </si>
  <si>
    <t>осуществляющего функции и полномочия учредителя (учреждения))</t>
  </si>
  <si>
    <t xml:space="preserve"> (расшифровка подписи)</t>
  </si>
  <si>
    <t xml:space="preserve"> " _____" ________________ 20 ___ г.</t>
  </si>
  <si>
    <t>ОБ ОПЕРАЦИЯХ С ЦЕЛЕВЫМИ СУБСИДИЯМИ, ПРЕДОСТАВЛЕННЫМИ ГОСУДАРСТВЕННОМУ (МУНИЦИПАЛЬНОМУ)   УЧРЕЖДЕНИЮ НА  2017 г.</t>
  </si>
  <si>
    <t>Коды</t>
  </si>
  <si>
    <t>Форма по ОКУД</t>
  </si>
  <si>
    <t>0501016</t>
  </si>
  <si>
    <t>Государственное (муниципальное)</t>
  </si>
  <si>
    <t>учреждение (подразделение)</t>
  </si>
  <si>
    <t>Дата предоставления предыдущих сведений</t>
  </si>
  <si>
    <t>Наименование бюджета</t>
  </si>
  <si>
    <t>Бюджет города Нижнего Новгорода</t>
  </si>
  <si>
    <t>по ОКТМО</t>
  </si>
  <si>
    <t/>
  </si>
  <si>
    <t>Наименование органа, осуществляющего</t>
  </si>
  <si>
    <t>функции и полномочия учредителя</t>
  </si>
  <si>
    <t>Глава по БК</t>
  </si>
  <si>
    <t>075</t>
  </si>
  <si>
    <t>ведение лицевого счета</t>
  </si>
  <si>
    <t>Единица измерения: руб (с точностью до второго десятичного знака)</t>
  </si>
  <si>
    <t xml:space="preserve">      по ОКЕИ</t>
  </si>
  <si>
    <t xml:space="preserve">      по ОКВ</t>
  </si>
  <si>
    <t>(наименование иностранной валюты)</t>
  </si>
  <si>
    <t>Остатки средств на начало года</t>
  </si>
  <si>
    <t>Код субси- дии</t>
  </si>
  <si>
    <t>Код по бюд-
жетной клас-
сификации РФ</t>
  </si>
  <si>
    <t>Разрешенный к использованию остаток</t>
  </si>
  <si>
    <t>Суммы возврата дебиторской</t>
  </si>
  <si>
    <t>субсидии прошлых лет на начало 2016 г.</t>
  </si>
  <si>
    <t>задолженности прошлых лет</t>
  </si>
  <si>
    <t>Итого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</si>
  <si>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</si>
  <si>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</si>
  <si>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</si>
  <si>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</si>
  <si>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</si>
  <si>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</si>
  <si>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 xml:space="preserve"> (должность)</t>
  </si>
  <si>
    <t xml:space="preserve">   " ________ " ________________________ 20 ___ г.</t>
  </si>
  <si>
    <t>" ________ " ________________________ 20 ___ г.</t>
  </si>
  <si>
    <t>Департамент образования администрация города Нижнего Новгорода</t>
  </si>
  <si>
    <t>от  09 января 2017 года</t>
  </si>
  <si>
    <t>Источник финансового обеспечения: субсидии на выполнения муниципального задания и приносящий доход деятельность</t>
  </si>
  <si>
    <t>Код видов расходов - 111</t>
  </si>
  <si>
    <t>6.7. Расчет (обоснование) расходов на приобретение основных средств,</t>
  </si>
  <si>
    <t>материальных запасов</t>
  </si>
  <si>
    <t>6.5. Расчет (обоснование) расходов на оплату работ, услуг по содержанию имущества</t>
  </si>
  <si>
    <t>работ</t>
  </si>
  <si>
    <t>работ (услуг),</t>
  </si>
  <si>
    <t>(услуг)</t>
  </si>
  <si>
    <t>договоров</t>
  </si>
  <si>
    <t>услуги, руб.</t>
  </si>
  <si>
    <t>Средняя</t>
  </si>
  <si>
    <t>стоимость,</t>
  </si>
  <si>
    <t>(гр. 2×гр. 3)</t>
  </si>
  <si>
    <t>Медицинский осмотр сотрудников</t>
  </si>
  <si>
    <t>Итого по объекту:</t>
  </si>
  <si>
    <t>субсидии на выполнение муниципального задания</t>
  </si>
  <si>
    <t>Районный коэффициент (повышение на 2,7% пед.работникам)</t>
  </si>
  <si>
    <t>Оплата труда по приносящей доход деятельности (платные услуги)</t>
  </si>
  <si>
    <t>Всего: бюджет+внебюджет</t>
  </si>
  <si>
    <t>Директор  Муниципального автономного общеобразовательного учреждения                       "Школа № 118 с углубленным изучением отдельных предметов"</t>
  </si>
  <si>
    <t>Н.Н. Жукова</t>
  </si>
  <si>
    <t>Муниципальное автономное общеобразовательное учреждение                    "Школа № 118 с углубленным изучением отдельных предметов"</t>
  </si>
  <si>
    <t>5259083204/525901001</t>
  </si>
  <si>
    <t>62224129</t>
  </si>
  <si>
    <t>603074,г.Нижний Новгород,ул.Народная, д.35</t>
  </si>
  <si>
    <t>Н.Ю.Хвалина</t>
  </si>
  <si>
    <t>Н.Ю. Хвалина</t>
  </si>
  <si>
    <t>Муниципальное автономное общеобразовательное учреждение "Школа № 118 с углубленным изучением отдельных предметов"</t>
  </si>
  <si>
    <t>Учитель X-XI</t>
  </si>
  <si>
    <t>Старший вожатый</t>
  </si>
  <si>
    <t>Методист</t>
  </si>
  <si>
    <t>Библиотекарь</t>
  </si>
  <si>
    <t>Электромонтер</t>
  </si>
  <si>
    <t>Лаборант</t>
  </si>
  <si>
    <t>Ежемесячная надбавка к должностному окладу (молодые специалисты)</t>
  </si>
  <si>
    <t>Исполнитель: Н.Ю. Хвалина</t>
  </si>
  <si>
    <t>Приобретение призов, похвальных грамот</t>
  </si>
  <si>
    <t xml:space="preserve"> ул. Народная, дом 35</t>
  </si>
  <si>
    <t>Замеры сопотивления</t>
  </si>
  <si>
    <t>Прочие услуги по содержанию имущества</t>
  </si>
  <si>
    <t>Сопровождение программ</t>
  </si>
  <si>
    <t>Изготовление ключей ЭЦП</t>
  </si>
  <si>
    <t>Курсы повышения квалификации</t>
  </si>
  <si>
    <t>Приобретение бланков аттестатов</t>
  </si>
  <si>
    <t>Аттестация рабочих мест</t>
  </si>
  <si>
    <t>Услуги вневедомственной охраны</t>
  </si>
  <si>
    <t>Подписка</t>
  </si>
  <si>
    <t>Приобретение основных средств (ученической мебели,компьютерной техники,оргтехники, учебных пособий и др)</t>
  </si>
  <si>
    <t>Показатели по поступлениям и выплатам</t>
  </si>
  <si>
    <t>I. Сведения о деятельности муниципального учреждения</t>
  </si>
  <si>
    <t xml:space="preserve">1.1. Цели деятельности муниципального учреждения (подразделения): </t>
  </si>
  <si>
    <t xml:space="preserve">образовательная деятельность по образовательным программам начального общего, </t>
  </si>
  <si>
    <t>основного общего и среднего общего образования.</t>
  </si>
  <si>
    <t xml:space="preserve">1.2. Виды деятельности муниципального учреждения (подразделения): </t>
  </si>
  <si>
    <t>основные виды деятельности:</t>
  </si>
  <si>
    <t>- реализация образовательных программ начального общего образования;</t>
  </si>
  <si>
    <t xml:space="preserve">- реализация образовательных программ основного общего образования, в том  числе </t>
  </si>
  <si>
    <t>обеспечивающая дополнительную (углубленную) подготовку по отдельным предметам;</t>
  </si>
  <si>
    <t xml:space="preserve">- реализация образовательных программ среднего общего образования, в том  числе </t>
  </si>
  <si>
    <t>- реализация образовательных программ дошкольного образования;</t>
  </si>
  <si>
    <t>- реализация дополнительных общеобразовательных программ;</t>
  </si>
  <si>
    <t xml:space="preserve">- осуществление хозяйственной деятельности, направленной на обеспечение    </t>
  </si>
  <si>
    <t xml:space="preserve">  деятельности Учреждения и достижение целей его создания;</t>
  </si>
  <si>
    <t xml:space="preserve">-  осуществление приносящей доход деятельности;  </t>
  </si>
  <si>
    <t>иные виды деятельности:</t>
  </si>
  <si>
    <t xml:space="preserve">- реализация программ профессионального обучения; </t>
  </si>
  <si>
    <t xml:space="preserve">- организация отдыха и оздоровления детей в каникулярное время, в том числе </t>
  </si>
  <si>
    <t>в лагере с дневным пребыванием детей (при формировании муниципального задания Учредителем);</t>
  </si>
  <si>
    <t xml:space="preserve">- психолого-педагогическая и социальная помощь учащимся (в пределах, устанавливаемых </t>
  </si>
  <si>
    <t>законодательством РФ);</t>
  </si>
  <si>
    <t>- проведение санитарно-противоэпидемических и профилактических мероприятий;</t>
  </si>
  <si>
    <t xml:space="preserve">- организация консультационной, просветительской деятельности,  </t>
  </si>
  <si>
    <t>деятельности в сфере охраны здоровья граждан;</t>
  </si>
  <si>
    <t>- осуществление медицинской деятельности.</t>
  </si>
  <si>
    <t>1.3. Перечень услуг (работ), осуществляемых на платной основе:</t>
  </si>
  <si>
    <t>- предоставление платных дополнительных образовательных услуг</t>
  </si>
  <si>
    <t>- спецкурсы по учебным дисциплинам за рамками школьной программы</t>
  </si>
  <si>
    <t>- изучение отдельных предметов сверх часов, предусмотренных учебным планом</t>
  </si>
  <si>
    <t>- занятия в секции: футбол</t>
  </si>
  <si>
    <t>- дошкольная подготовка,</t>
  </si>
  <si>
    <t>- сдача помещений в аренду</t>
  </si>
  <si>
    <t>на 01 января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</si>
</sst>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0" fillId="0" borderId="0" applyNumberFormat="0" applyFon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49" fontId="11" fillId="0" borderId="0" xfId="55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left"/>
    </xf>
    <xf numFmtId="0" fontId="12" fillId="0" borderId="11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2" fillId="0" borderId="14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3" fillId="0" borderId="0" xfId="54" applyFont="1">
      <alignment/>
      <protection/>
    </xf>
    <xf numFmtId="0" fontId="46" fillId="0" borderId="0" xfId="54">
      <alignment/>
      <protection/>
    </xf>
    <xf numFmtId="0" fontId="46" fillId="0" borderId="0" xfId="54" applyAlignment="1">
      <alignment horizontal="right"/>
      <protection/>
    </xf>
    <xf numFmtId="0" fontId="63" fillId="0" borderId="0" xfId="54" applyFont="1" applyAlignment="1">
      <alignment horizontal="center"/>
      <protection/>
    </xf>
    <xf numFmtId="0" fontId="63" fillId="0" borderId="10" xfId="54" applyFont="1" applyBorder="1" applyAlignment="1">
      <alignment horizontal="center"/>
      <protection/>
    </xf>
    <xf numFmtId="49" fontId="63" fillId="0" borderId="10" xfId="54" applyNumberFormat="1" applyFont="1" applyBorder="1" applyAlignment="1">
      <alignment horizontal="center"/>
      <protection/>
    </xf>
    <xf numFmtId="2" fontId="63" fillId="0" borderId="10" xfId="54" applyNumberFormat="1" applyFont="1" applyBorder="1">
      <alignment/>
      <protection/>
    </xf>
    <xf numFmtId="0" fontId="63" fillId="0" borderId="10" xfId="54" applyFont="1" applyBorder="1">
      <alignment/>
      <protection/>
    </xf>
    <xf numFmtId="0" fontId="63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46" fillId="0" borderId="0" xfId="54" applyBorder="1" applyAlignment="1">
      <alignment/>
      <protection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2" fillId="0" borderId="0" xfId="55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0" fillId="0" borderId="0" xfId="55" applyNumberFormat="1" applyFont="1" applyFill="1" applyBorder="1" applyAlignment="1" applyProtection="1">
      <alignment vertical="top"/>
      <protection/>
    </xf>
    <xf numFmtId="49" fontId="4" fillId="0" borderId="16" xfId="55" applyNumberFormat="1" applyFont="1" applyFill="1" applyBorder="1" applyAlignment="1" applyProtection="1">
      <alignment horizontal="center" vertical="center"/>
      <protection/>
    </xf>
    <xf numFmtId="49" fontId="4" fillId="0" borderId="16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2" fillId="0" borderId="16" xfId="55" applyNumberFormat="1" applyFont="1" applyFill="1" applyBorder="1" applyAlignment="1" applyProtection="1">
      <alignment horizontal="center" vertical="center" wrapText="1"/>
      <protection/>
    </xf>
    <xf numFmtId="4" fontId="2" fillId="0" borderId="10" xfId="55" applyNumberFormat="1" applyFont="1" applyFill="1" applyBorder="1" applyAlignment="1" applyProtection="1">
      <alignment horizontal="center" vertical="center"/>
      <protection/>
    </xf>
    <xf numFmtId="49" fontId="2" fillId="0" borderId="17" xfId="55" applyNumberFormat="1" applyFont="1" applyFill="1" applyBorder="1" applyAlignment="1" applyProtection="1">
      <alignment horizontal="center" vertical="center" wrapText="1"/>
      <protection/>
    </xf>
    <xf numFmtId="4" fontId="2" fillId="0" borderId="12" xfId="55" applyNumberFormat="1" applyFont="1" applyFill="1" applyBorder="1" applyAlignment="1" applyProtection="1">
      <alignment horizontal="center" vertical="center"/>
      <protection/>
    </xf>
    <xf numFmtId="0" fontId="46" fillId="0" borderId="0" xfId="53">
      <alignment/>
      <protection/>
    </xf>
    <xf numFmtId="49" fontId="64" fillId="0" borderId="0" xfId="0" applyNumberFormat="1" applyFont="1" applyBorder="1" applyAlignment="1">
      <alignment horizontal="center" vertical="top"/>
    </xf>
    <xf numFmtId="0" fontId="65" fillId="0" borderId="0" xfId="53" applyFont="1">
      <alignment/>
      <protection/>
    </xf>
    <xf numFmtId="49" fontId="66" fillId="0" borderId="0" xfId="53" applyNumberFormat="1" applyFont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7" fillId="0" borderId="0" xfId="53" applyFont="1">
      <alignment/>
      <protection/>
    </xf>
    <xf numFmtId="49" fontId="68" fillId="0" borderId="0" xfId="53" applyNumberFormat="1" applyFont="1" applyAlignment="1">
      <alignment horizontal="right" indent="1"/>
      <protection/>
    </xf>
    <xf numFmtId="49" fontId="68" fillId="0" borderId="0" xfId="53" applyNumberFormat="1" applyFont="1">
      <alignment/>
      <protection/>
    </xf>
    <xf numFmtId="49" fontId="69" fillId="0" borderId="0" xfId="53" applyNumberFormat="1" applyFont="1" applyAlignment="1">
      <alignment horizontal="center"/>
      <protection/>
    </xf>
    <xf numFmtId="0" fontId="67" fillId="0" borderId="0" xfId="53" applyFont="1" applyBorder="1">
      <alignment/>
      <protection/>
    </xf>
    <xf numFmtId="49" fontId="69" fillId="0" borderId="0" xfId="0" applyNumberFormat="1" applyFont="1" applyBorder="1" applyAlignment="1">
      <alignment horizontal="center"/>
    </xf>
    <xf numFmtId="49" fontId="68" fillId="0" borderId="0" xfId="53" applyNumberFormat="1" applyFont="1" applyBorder="1" applyAlignment="1">
      <alignment horizontal="right" indent="1"/>
      <protection/>
    </xf>
    <xf numFmtId="49" fontId="68" fillId="0" borderId="0" xfId="53" applyNumberFormat="1" applyFont="1" applyAlignment="1">
      <alignment vertical="center"/>
      <protection/>
    </xf>
    <xf numFmtId="0" fontId="67" fillId="0" borderId="0" xfId="53" applyFont="1" applyAlignment="1">
      <alignment vertical="top"/>
      <protection/>
    </xf>
    <xf numFmtId="0" fontId="46" fillId="0" borderId="0" xfId="53" applyBorder="1">
      <alignment/>
      <protection/>
    </xf>
    <xf numFmtId="0" fontId="54" fillId="0" borderId="0" xfId="53" applyFont="1" applyBorder="1" applyAlignment="1">
      <alignment vertical="top"/>
      <protection/>
    </xf>
    <xf numFmtId="49" fontId="68" fillId="0" borderId="18" xfId="53" applyNumberFormat="1" applyFont="1" applyBorder="1" applyAlignment="1">
      <alignment horizontal="right" indent="1"/>
      <protection/>
    </xf>
    <xf numFmtId="0" fontId="46" fillId="0" borderId="11" xfId="53" applyBorder="1">
      <alignment/>
      <protection/>
    </xf>
    <xf numFmtId="49" fontId="68" fillId="0" borderId="10" xfId="53" applyNumberFormat="1" applyFont="1" applyBorder="1" applyAlignment="1">
      <alignment horizontal="center" vertical="center"/>
      <protection/>
    </xf>
    <xf numFmtId="0" fontId="70" fillId="0" borderId="19" xfId="53" applyFont="1" applyBorder="1" applyAlignment="1">
      <alignment horizontal="center"/>
      <protection/>
    </xf>
    <xf numFmtId="0" fontId="70" fillId="0" borderId="12" xfId="53" applyFont="1" applyBorder="1" applyAlignment="1">
      <alignment horizontal="center"/>
      <protection/>
    </xf>
    <xf numFmtId="49" fontId="70" fillId="0" borderId="19" xfId="53" applyNumberFormat="1" applyFont="1" applyBorder="1" applyAlignment="1">
      <alignment horizontal="center"/>
      <protection/>
    </xf>
    <xf numFmtId="0" fontId="46" fillId="0" borderId="14" xfId="53" applyBorder="1">
      <alignment/>
      <protection/>
    </xf>
    <xf numFmtId="49" fontId="65" fillId="0" borderId="14" xfId="53" applyNumberFormat="1" applyFont="1" applyBorder="1" applyAlignment="1">
      <alignment horizontal="center" vertical="center"/>
      <protection/>
    </xf>
    <xf numFmtId="49" fontId="68" fillId="0" borderId="19" xfId="53" applyNumberFormat="1" applyFont="1" applyBorder="1" applyAlignment="1">
      <alignment horizontal="center"/>
      <protection/>
    </xf>
    <xf numFmtId="0" fontId="68" fillId="0" borderId="14" xfId="53" applyFont="1" applyBorder="1" applyAlignment="1">
      <alignment horizontal="left" indent="3"/>
      <protection/>
    </xf>
    <xf numFmtId="0" fontId="0" fillId="0" borderId="20" xfId="0" applyBorder="1" applyAlignment="1">
      <alignment/>
    </xf>
    <xf numFmtId="0" fontId="68" fillId="0" borderId="10" xfId="53" applyFont="1" applyBorder="1" applyAlignment="1">
      <alignment horizontal="center" vertical="center"/>
      <protection/>
    </xf>
    <xf numFmtId="49" fontId="68" fillId="0" borderId="0" xfId="53" applyNumberFormat="1" applyFont="1" applyBorder="1">
      <alignment/>
      <protection/>
    </xf>
    <xf numFmtId="0" fontId="68" fillId="0" borderId="0" xfId="53" applyFont="1" applyBorder="1">
      <alignment/>
      <protection/>
    </xf>
    <xf numFmtId="0" fontId="68" fillId="0" borderId="0" xfId="53" applyFont="1" applyBorder="1" applyAlignment="1">
      <alignment horizontal="left" indent="3"/>
      <protection/>
    </xf>
    <xf numFmtId="0" fontId="68" fillId="0" borderId="0" xfId="53" applyFont="1" applyBorder="1" applyAlignment="1">
      <alignment horizontal="center" vertical="center"/>
      <protection/>
    </xf>
    <xf numFmtId="0" fontId="17" fillId="0" borderId="21" xfId="53" applyFont="1" applyFill="1" applyBorder="1">
      <alignment/>
      <protection/>
    </xf>
    <xf numFmtId="0" fontId="67" fillId="0" borderId="11" xfId="53" applyFont="1" applyBorder="1">
      <alignment/>
      <protection/>
    </xf>
    <xf numFmtId="0" fontId="67" fillId="0" borderId="22" xfId="53" applyFont="1" applyBorder="1">
      <alignment/>
      <protection/>
    </xf>
    <xf numFmtId="49" fontId="64" fillId="0" borderId="0" xfId="53" applyNumberFormat="1" applyFont="1" applyBorder="1" applyAlignment="1">
      <alignment horizontal="center" vertical="top"/>
      <protection/>
    </xf>
    <xf numFmtId="49" fontId="17" fillId="0" borderId="0" xfId="53" applyNumberFormat="1" applyFont="1" applyFill="1" applyBorder="1">
      <alignment/>
      <protection/>
    </xf>
    <xf numFmtId="0" fontId="17" fillId="0" borderId="0" xfId="53" applyFont="1" applyFill="1" applyBorder="1">
      <alignment/>
      <protection/>
    </xf>
    <xf numFmtId="0" fontId="67" fillId="0" borderId="21" xfId="53" applyFont="1" applyFill="1" applyBorder="1">
      <alignment/>
      <protection/>
    </xf>
    <xf numFmtId="0" fontId="46" fillId="0" borderId="23" xfId="53" applyBorder="1">
      <alignment/>
      <protection/>
    </xf>
    <xf numFmtId="0" fontId="46" fillId="0" borderId="24" xfId="53" applyBorder="1">
      <alignment/>
      <protection/>
    </xf>
    <xf numFmtId="0" fontId="71" fillId="0" borderId="24" xfId="53" applyFont="1" applyBorder="1" applyAlignment="1">
      <alignment vertical="top"/>
      <protection/>
    </xf>
    <xf numFmtId="0" fontId="72" fillId="0" borderId="24" xfId="53" applyFont="1" applyBorder="1">
      <alignment/>
      <protection/>
    </xf>
    <xf numFmtId="0" fontId="54" fillId="0" borderId="24" xfId="53" applyFont="1" applyBorder="1">
      <alignment/>
      <protection/>
    </xf>
    <xf numFmtId="0" fontId="54" fillId="0" borderId="25" xfId="53" applyFont="1" applyBorder="1">
      <alignment/>
      <protection/>
    </xf>
    <xf numFmtId="0" fontId="67" fillId="0" borderId="0" xfId="53" applyFont="1" applyFill="1" applyBorder="1">
      <alignment/>
      <protection/>
    </xf>
    <xf numFmtId="0" fontId="71" fillId="0" borderId="0" xfId="53" applyFont="1" applyBorder="1" applyAlignment="1">
      <alignment vertical="top"/>
      <protection/>
    </xf>
    <xf numFmtId="0" fontId="72" fillId="0" borderId="0" xfId="53" applyFont="1" applyBorder="1">
      <alignment/>
      <protection/>
    </xf>
    <xf numFmtId="0" fontId="54" fillId="0" borderId="0" xfId="53" applyFont="1" applyBorder="1">
      <alignment/>
      <protection/>
    </xf>
    <xf numFmtId="49" fontId="8" fillId="0" borderId="0" xfId="0" applyNumberFormat="1" applyFont="1" applyAlignment="1">
      <alignment horizontal="right" inden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4" fontId="63" fillId="0" borderId="10" xfId="54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63" fillId="0" borderId="19" xfId="54" applyFont="1" applyBorder="1" applyAlignment="1">
      <alignment horizontal="left"/>
      <protection/>
    </xf>
    <xf numFmtId="0" fontId="63" fillId="0" borderId="26" xfId="54" applyFont="1" applyBorder="1" applyAlignment="1">
      <alignment horizontal="left"/>
      <protection/>
    </xf>
    <xf numFmtId="0" fontId="63" fillId="0" borderId="16" xfId="54" applyFont="1" applyBorder="1" applyAlignment="1">
      <alignment horizontal="left"/>
      <protection/>
    </xf>
    <xf numFmtId="0" fontId="63" fillId="0" borderId="10" xfId="54" applyFont="1" applyBorder="1" applyAlignment="1">
      <alignment horizontal="center"/>
      <protection/>
    </xf>
    <xf numFmtId="0" fontId="63" fillId="0" borderId="19" xfId="54" applyFont="1" applyBorder="1" applyAlignment="1">
      <alignment horizontal="center"/>
      <protection/>
    </xf>
    <xf numFmtId="0" fontId="63" fillId="0" borderId="26" xfId="54" applyFont="1" applyBorder="1" applyAlignment="1">
      <alignment horizontal="center"/>
      <protection/>
    </xf>
    <xf numFmtId="0" fontId="63" fillId="0" borderId="16" xfId="54" applyFont="1" applyBorder="1" applyAlignment="1">
      <alignment horizontal="center"/>
      <protection/>
    </xf>
    <xf numFmtId="0" fontId="63" fillId="0" borderId="14" xfId="54" applyFont="1" applyBorder="1" applyAlignment="1">
      <alignment horizontal="center"/>
      <protection/>
    </xf>
    <xf numFmtId="0" fontId="63" fillId="0" borderId="19" xfId="54" applyFont="1" applyBorder="1" applyAlignment="1">
      <alignment horizontal="left" vertical="top" wrapText="1"/>
      <protection/>
    </xf>
    <xf numFmtId="0" fontId="63" fillId="0" borderId="26" xfId="54" applyFont="1" applyBorder="1" applyAlignment="1">
      <alignment horizontal="left" vertical="top" wrapText="1"/>
      <protection/>
    </xf>
    <xf numFmtId="0" fontId="63" fillId="0" borderId="16" xfId="54" applyFont="1" applyBorder="1" applyAlignment="1">
      <alignment horizontal="left" vertical="top" wrapText="1"/>
      <protection/>
    </xf>
    <xf numFmtId="49" fontId="1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indent="1"/>
    </xf>
    <xf numFmtId="0" fontId="4" fillId="0" borderId="26" xfId="0" applyFont="1" applyBorder="1" applyAlignment="1">
      <alignment horizontal="left" vertical="top" indent="1"/>
    </xf>
    <xf numFmtId="0" fontId="4" fillId="0" borderId="16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 indent="2"/>
    </xf>
    <xf numFmtId="49" fontId="4" fillId="0" borderId="26" xfId="0" applyNumberFormat="1" applyFont="1" applyBorder="1" applyAlignment="1">
      <alignment horizontal="left" vertical="top" wrapText="1" indent="2"/>
    </xf>
    <xf numFmtId="49" fontId="4" fillId="0" borderId="16" xfId="0" applyNumberFormat="1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indent="1"/>
    </xf>
    <xf numFmtId="0" fontId="9" fillId="0" borderId="19" xfId="0" applyNumberFormat="1" applyFont="1" applyBorder="1" applyAlignment="1">
      <alignment horizontal="left" vertical="top" wrapText="1"/>
    </xf>
    <xf numFmtId="0" fontId="9" fillId="0" borderId="26" xfId="0" applyNumberFormat="1" applyFont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0" xfId="55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inden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49" fontId="3" fillId="0" borderId="0" xfId="55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 inden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49" fontId="8" fillId="0" borderId="19" xfId="55" applyNumberFormat="1" applyFont="1" applyFill="1" applyBorder="1" applyAlignment="1" applyProtection="1">
      <alignment horizontal="left" vertical="center" wrapText="1" indent="1"/>
      <protection/>
    </xf>
    <xf numFmtId="49" fontId="8" fillId="0" borderId="26" xfId="55" applyNumberFormat="1" applyFont="1" applyFill="1" applyBorder="1" applyAlignment="1" applyProtection="1">
      <alignment horizontal="left" vertical="center" wrapText="1" indent="1"/>
      <protection/>
    </xf>
    <xf numFmtId="49" fontId="8" fillId="0" borderId="16" xfId="55" applyNumberFormat="1" applyFont="1" applyFill="1" applyBorder="1" applyAlignment="1" applyProtection="1">
      <alignment horizontal="left" vertical="center" wrapText="1" inden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4" fillId="0" borderId="19" xfId="55" applyNumberFormat="1" applyFont="1" applyFill="1" applyBorder="1" applyAlignment="1" applyProtection="1">
      <alignment horizontal="center" vertical="center"/>
      <protection/>
    </xf>
    <xf numFmtId="49" fontId="4" fillId="0" borderId="26" xfId="55" applyNumberFormat="1" applyFont="1" applyFill="1" applyBorder="1" applyAlignment="1" applyProtection="1">
      <alignment horizontal="center" vertical="center"/>
      <protection/>
    </xf>
    <xf numFmtId="49" fontId="4" fillId="0" borderId="16" xfId="55" applyNumberFormat="1" applyFont="1" applyFill="1" applyBorder="1" applyAlignment="1" applyProtection="1">
      <alignment horizontal="center" vertical="center"/>
      <protection/>
    </xf>
    <xf numFmtId="49" fontId="11" fillId="0" borderId="0" xfId="55" applyNumberFormat="1" applyFont="1" applyFill="1" applyBorder="1" applyAlignment="1" applyProtection="1">
      <alignment horizontal="center" vertical="center"/>
      <protection/>
    </xf>
    <xf numFmtId="49" fontId="65" fillId="0" borderId="0" xfId="53" applyNumberFormat="1" applyFont="1" applyAlignment="1">
      <alignment horizontal="center"/>
      <protection/>
    </xf>
    <xf numFmtId="49" fontId="68" fillId="0" borderId="11" xfId="53" applyNumberFormat="1" applyFont="1" applyBorder="1" applyAlignment="1">
      <alignment horizontal="center"/>
      <protection/>
    </xf>
    <xf numFmtId="49" fontId="64" fillId="0" borderId="14" xfId="53" applyNumberFormat="1" applyFont="1" applyBorder="1" applyAlignment="1">
      <alignment horizontal="center" vertical="top"/>
      <protection/>
    </xf>
    <xf numFmtId="49" fontId="64" fillId="0" borderId="11" xfId="53" applyNumberFormat="1" applyFont="1" applyBorder="1" applyAlignment="1">
      <alignment horizontal="center" vertical="top"/>
      <protection/>
    </xf>
    <xf numFmtId="49" fontId="68" fillId="0" borderId="11" xfId="0" applyNumberFormat="1" applyFont="1" applyBorder="1" applyAlignment="1">
      <alignment horizontal="center" vertical="top"/>
    </xf>
    <xf numFmtId="49" fontId="64" fillId="0" borderId="14" xfId="0" applyNumberFormat="1" applyFont="1" applyBorder="1" applyAlignment="1">
      <alignment horizontal="center" vertical="top"/>
    </xf>
    <xf numFmtId="49" fontId="69" fillId="0" borderId="0" xfId="53" applyNumberFormat="1" applyFont="1" applyAlignment="1">
      <alignment horizontal="center"/>
      <protection/>
    </xf>
    <xf numFmtId="49" fontId="66" fillId="0" borderId="0" xfId="53" applyNumberFormat="1" applyFont="1" applyAlignment="1">
      <alignment horizontal="center"/>
      <protection/>
    </xf>
    <xf numFmtId="0" fontId="68" fillId="0" borderId="19" xfId="53" applyFont="1" applyBorder="1" applyAlignment="1">
      <alignment horizontal="center"/>
      <protection/>
    </xf>
    <xf numFmtId="0" fontId="68" fillId="0" borderId="16" xfId="53" applyFont="1" applyBorder="1" applyAlignment="1">
      <alignment horizontal="center"/>
      <protection/>
    </xf>
    <xf numFmtId="49" fontId="68" fillId="0" borderId="0" xfId="53" applyNumberFormat="1" applyFont="1" applyBorder="1" applyAlignment="1">
      <alignment horizontal="center"/>
      <protection/>
    </xf>
    <xf numFmtId="49" fontId="68" fillId="0" borderId="19" xfId="53" applyNumberFormat="1" applyFont="1" applyBorder="1" applyAlignment="1">
      <alignment horizontal="center"/>
      <protection/>
    </xf>
    <xf numFmtId="49" fontId="68" fillId="0" borderId="16" xfId="53" applyNumberFormat="1" applyFont="1" applyBorder="1" applyAlignment="1">
      <alignment horizontal="center"/>
      <protection/>
    </xf>
    <xf numFmtId="49" fontId="69" fillId="0" borderId="0" xfId="0" applyNumberFormat="1" applyFont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49" fontId="68" fillId="0" borderId="19" xfId="53" applyNumberFormat="1" applyFont="1" applyBorder="1" applyAlignment="1">
      <alignment horizontal="center" vertical="center"/>
      <protection/>
    </xf>
    <xf numFmtId="49" fontId="68" fillId="0" borderId="16" xfId="53" applyNumberFormat="1" applyFont="1" applyBorder="1" applyAlignment="1">
      <alignment horizontal="center" vertical="center"/>
      <protection/>
    </xf>
    <xf numFmtId="49" fontId="65" fillId="0" borderId="19" xfId="53" applyNumberFormat="1" applyFont="1" applyBorder="1" applyAlignment="1">
      <alignment horizontal="center"/>
      <protection/>
    </xf>
    <xf numFmtId="49" fontId="65" fillId="0" borderId="26" xfId="53" applyNumberFormat="1" applyFont="1" applyBorder="1" applyAlignment="1">
      <alignment horizontal="center"/>
      <protection/>
    </xf>
    <xf numFmtId="49" fontId="65" fillId="0" borderId="16" xfId="53" applyNumberFormat="1" applyFont="1" applyBorder="1" applyAlignment="1">
      <alignment horizontal="center"/>
      <protection/>
    </xf>
    <xf numFmtId="49" fontId="68" fillId="0" borderId="11" xfId="53" applyNumberFormat="1" applyFont="1" applyBorder="1" applyAlignment="1">
      <alignment horizontal="left" indent="1"/>
      <protection/>
    </xf>
    <xf numFmtId="49" fontId="68" fillId="0" borderId="14" xfId="53" applyNumberFormat="1" applyFont="1" applyBorder="1" applyAlignment="1">
      <alignment horizontal="left" indent="1"/>
      <protection/>
    </xf>
    <xf numFmtId="49" fontId="64" fillId="0" borderId="0" xfId="53" applyNumberFormat="1" applyFont="1" applyBorder="1" applyAlignment="1">
      <alignment horizontal="center" vertical="top"/>
      <protection/>
    </xf>
    <xf numFmtId="49" fontId="68" fillId="0" borderId="26" xfId="53" applyNumberFormat="1" applyFont="1" applyBorder="1" applyAlignment="1">
      <alignment horizontal="center" vertical="center"/>
      <protection/>
    </xf>
    <xf numFmtId="4" fontId="68" fillId="0" borderId="19" xfId="53" applyNumberFormat="1" applyFont="1" applyBorder="1" applyAlignment="1">
      <alignment horizontal="center"/>
      <protection/>
    </xf>
    <xf numFmtId="4" fontId="68" fillId="0" borderId="16" xfId="53" applyNumberFormat="1" applyFont="1" applyBorder="1" applyAlignment="1">
      <alignment horizontal="center"/>
      <protection/>
    </xf>
    <xf numFmtId="49" fontId="68" fillId="0" borderId="27" xfId="53" applyNumberFormat="1" applyFont="1" applyBorder="1" applyAlignment="1">
      <alignment horizontal="center" vertical="center" wrapText="1"/>
      <protection/>
    </xf>
    <xf numFmtId="49" fontId="68" fillId="0" borderId="14" xfId="53" applyNumberFormat="1" applyFont="1" applyBorder="1" applyAlignment="1">
      <alignment horizontal="center" vertical="center" wrapText="1"/>
      <protection/>
    </xf>
    <xf numFmtId="49" fontId="68" fillId="0" borderId="20" xfId="53" applyNumberFormat="1" applyFont="1" applyBorder="1" applyAlignment="1">
      <alignment horizontal="center" vertical="center" wrapText="1"/>
      <protection/>
    </xf>
    <xf numFmtId="49" fontId="68" fillId="0" borderId="28" xfId="0" applyNumberFormat="1" applyFont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49" fontId="68" fillId="0" borderId="29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8" fillId="0" borderId="17" xfId="0" applyNumberFormat="1" applyFont="1" applyBorder="1" applyAlignment="1">
      <alignment horizontal="center" vertical="center" wrapText="1"/>
    </xf>
    <xf numFmtId="49" fontId="68" fillId="0" borderId="13" xfId="53" applyNumberFormat="1" applyFont="1" applyBorder="1" applyAlignment="1">
      <alignment horizontal="center" vertical="center" wrapText="1"/>
      <protection/>
    </xf>
    <xf numFmtId="49" fontId="68" fillId="0" borderId="15" xfId="0" applyNumberFormat="1" applyFont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70" fillId="0" borderId="27" xfId="53" applyNumberFormat="1" applyFont="1" applyBorder="1" applyAlignment="1">
      <alignment horizontal="center" vertical="center" wrapText="1"/>
      <protection/>
    </xf>
    <xf numFmtId="49" fontId="0" fillId="0" borderId="20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68" fillId="0" borderId="27" xfId="53" applyNumberFormat="1" applyFont="1" applyBorder="1" applyAlignment="1">
      <alignment horizontal="center" vertical="center"/>
      <protection/>
    </xf>
    <xf numFmtId="49" fontId="68" fillId="0" borderId="14" xfId="53" applyNumberFormat="1" applyFont="1" applyBorder="1" applyAlignment="1">
      <alignment horizontal="center" vertical="center"/>
      <protection/>
    </xf>
    <xf numFmtId="49" fontId="68" fillId="0" borderId="20" xfId="53" applyNumberFormat="1" applyFont="1" applyBorder="1" applyAlignment="1">
      <alignment horizontal="center" vertical="center"/>
      <protection/>
    </xf>
    <xf numFmtId="49" fontId="68" fillId="0" borderId="29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8" fillId="0" borderId="28" xfId="53" applyFont="1" applyBorder="1" applyAlignment="1">
      <alignment horizontal="center" vertical="center"/>
      <protection/>
    </xf>
    <xf numFmtId="0" fontId="68" fillId="0" borderId="18" xfId="53" applyFont="1" applyBorder="1" applyAlignment="1">
      <alignment horizontal="center" vertical="center"/>
      <protection/>
    </xf>
    <xf numFmtId="49" fontId="70" fillId="0" borderId="19" xfId="53" applyNumberFormat="1" applyFont="1" applyBorder="1" applyAlignment="1">
      <alignment horizontal="center"/>
      <protection/>
    </xf>
    <xf numFmtId="49" fontId="70" fillId="0" borderId="26" xfId="0" applyNumberFormat="1" applyFont="1" applyBorder="1" applyAlignment="1">
      <alignment horizontal="center"/>
    </xf>
    <xf numFmtId="49" fontId="70" fillId="0" borderId="16" xfId="0" applyNumberFormat="1" applyFont="1" applyBorder="1" applyAlignment="1">
      <alignment horizontal="center"/>
    </xf>
    <xf numFmtId="0" fontId="70" fillId="0" borderId="19" xfId="53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70" fillId="0" borderId="26" xfId="53" applyNumberFormat="1" applyFont="1" applyBorder="1" applyAlignment="1">
      <alignment horizontal="center"/>
      <protection/>
    </xf>
    <xf numFmtId="49" fontId="70" fillId="0" borderId="16" xfId="53" applyNumberFormat="1" applyFont="1" applyBorder="1" applyAlignment="1">
      <alignment horizontal="center"/>
      <protection/>
    </xf>
    <xf numFmtId="0" fontId="70" fillId="0" borderId="16" xfId="53" applyFont="1" applyBorder="1" applyAlignment="1">
      <alignment horizontal="center"/>
      <protection/>
    </xf>
    <xf numFmtId="4" fontId="68" fillId="0" borderId="19" xfId="0" applyNumberFormat="1" applyFont="1" applyBorder="1" applyAlignment="1">
      <alignment/>
    </xf>
    <xf numFmtId="4" fontId="68" fillId="0" borderId="26" xfId="0" applyNumberFormat="1" applyFont="1" applyBorder="1" applyAlignment="1">
      <alignment/>
    </xf>
    <xf numFmtId="4" fontId="68" fillId="0" borderId="16" xfId="0" applyNumberFormat="1" applyFont="1" applyBorder="1" applyAlignment="1">
      <alignment/>
    </xf>
    <xf numFmtId="4" fontId="68" fillId="0" borderId="19" xfId="53" applyNumberFormat="1" applyFont="1" applyBorder="1" applyAlignment="1">
      <alignment/>
      <protection/>
    </xf>
    <xf numFmtId="4" fontId="68" fillId="0" borderId="16" xfId="53" applyNumberFormat="1" applyFont="1" applyBorder="1" applyAlignment="1">
      <alignment/>
      <protection/>
    </xf>
    <xf numFmtId="49" fontId="68" fillId="0" borderId="11" xfId="53" applyNumberFormat="1" applyFont="1" applyBorder="1" applyAlignment="1">
      <alignment/>
      <protection/>
    </xf>
    <xf numFmtId="49" fontId="0" fillId="0" borderId="11" xfId="0" applyNumberFormat="1" applyBorder="1" applyAlignment="1">
      <alignment/>
    </xf>
    <xf numFmtId="0" fontId="70" fillId="0" borderId="11" xfId="53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8" fillId="0" borderId="11" xfId="0" applyFont="1" applyBorder="1" applyAlignment="1">
      <alignment horizontal="center"/>
    </xf>
    <xf numFmtId="49" fontId="68" fillId="0" borderId="30" xfId="53" applyNumberFormat="1" applyFont="1" applyBorder="1" applyAlignment="1">
      <alignment horizontal="center"/>
      <protection/>
    </xf>
    <xf numFmtId="49" fontId="68" fillId="0" borderId="31" xfId="0" applyNumberFormat="1" applyFont="1" applyBorder="1" applyAlignment="1">
      <alignment horizontal="center"/>
    </xf>
    <xf numFmtId="49" fontId="68" fillId="0" borderId="32" xfId="0" applyNumberFormat="1" applyFont="1" applyBorder="1" applyAlignment="1">
      <alignment horizontal="center"/>
    </xf>
    <xf numFmtId="49" fontId="68" fillId="0" borderId="21" xfId="53" applyNumberFormat="1" applyFont="1" applyBorder="1" applyAlignment="1">
      <alignment horizontal="center"/>
      <protection/>
    </xf>
    <xf numFmtId="49" fontId="68" fillId="0" borderId="0" xfId="0" applyNumberFormat="1" applyFont="1" applyBorder="1" applyAlignment="1">
      <alignment horizontal="center"/>
    </xf>
    <xf numFmtId="49" fontId="68" fillId="0" borderId="22" xfId="0" applyNumberFormat="1" applyFont="1" applyBorder="1" applyAlignment="1">
      <alignment horizontal="center"/>
    </xf>
    <xf numFmtId="49" fontId="68" fillId="0" borderId="11" xfId="0" applyNumberFormat="1" applyFont="1" applyBorder="1" applyAlignment="1">
      <alignment/>
    </xf>
    <xf numFmtId="49" fontId="17" fillId="0" borderId="11" xfId="53" applyNumberFormat="1" applyFont="1" applyFill="1" applyBorder="1" applyAlignment="1">
      <alignment horizontal="center"/>
      <protection/>
    </xf>
    <xf numFmtId="0" fontId="67" fillId="0" borderId="11" xfId="53" applyFont="1" applyBorder="1" applyAlignment="1">
      <alignment/>
      <protection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2" fontId="8" fillId="0" borderId="29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9" xfId="0" applyNumberFormat="1" applyFont="1" applyBorder="1" applyAlignment="1">
      <alignment horizontal="right"/>
    </xf>
    <xf numFmtId="0" fontId="8" fillId="0" borderId="27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2" fontId="8" fillId="0" borderId="27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2" fontId="8" fillId="0" borderId="26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2" fontId="8" fillId="0" borderId="2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0" fontId="8" fillId="0" borderId="28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2" fontId="8" fillId="0" borderId="19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9" fontId="8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29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8" fillId="0" borderId="2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/>
    </xf>
    <xf numFmtId="4" fontId="45" fillId="0" borderId="10" xfId="54" applyNumberFormat="1" applyFont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ФХД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SheetLayoutView="100" zoomScalePageLayoutView="0" workbookViewId="0" topLeftCell="A22">
      <selection activeCell="AJ50" sqref="AJ50"/>
    </sheetView>
  </sheetViews>
  <sheetFormatPr defaultColWidth="9.00390625" defaultRowHeight="12.75"/>
  <cols>
    <col min="1" max="24" width="0.875" style="1" customWidth="1"/>
    <col min="25" max="25" width="1.37890625" style="1" customWidth="1"/>
    <col min="26" max="73" width="0.875" style="1" customWidth="1"/>
    <col min="74" max="75" width="1.00390625" style="1" customWidth="1"/>
    <col min="76" max="76" width="1.12109375" style="1" customWidth="1"/>
    <col min="77" max="104" width="0.875" style="1" customWidth="1"/>
    <col min="105" max="105" width="5.75390625" style="1" customWidth="1"/>
    <col min="106" max="106" width="0.875" style="1" customWidth="1"/>
    <col min="107" max="107" width="2.50390625" style="1" hidden="1" customWidth="1"/>
    <col min="108" max="108" width="0.12890625" style="1" customWidth="1"/>
    <col min="109" max="117" width="0.875" style="1" hidden="1" customWidth="1"/>
    <col min="118" max="118" width="2.50390625" style="1" hidden="1" customWidth="1"/>
    <col min="119" max="136" width="0.875" style="1" customWidth="1"/>
    <col min="137" max="137" width="1.37890625" style="1" customWidth="1"/>
    <col min="138" max="146" width="0.875" style="1" customWidth="1"/>
  </cols>
  <sheetData>
    <row r="1" s="9" customFormat="1" ht="11.25" customHeight="1"/>
    <row r="2" s="9" customFormat="1" ht="11.25" customHeight="1"/>
    <row r="3" spans="1:146" s="9" customFormat="1" ht="20.25" customHeight="1">
      <c r="A3" s="174" t="s">
        <v>75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"/>
      <c r="BB3" s="1"/>
      <c r="BC3" s="1"/>
      <c r="BD3" s="1"/>
      <c r="BE3" s="174" t="s">
        <v>76</v>
      </c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I3" s="17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</row>
    <row r="4" spans="1:146" s="9" customFormat="1" ht="66" customHeight="1">
      <c r="A4" s="175" t="s">
        <v>118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"/>
      <c r="BB4" s="1"/>
      <c r="BC4" s="1"/>
      <c r="BD4" s="1"/>
      <c r="BE4" s="175" t="s">
        <v>446</v>
      </c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I4" s="195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</row>
    <row r="5" spans="1:147" s="9" customFormat="1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76" t="s">
        <v>117</v>
      </c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"/>
      <c r="BB5" s="1"/>
      <c r="BC5" s="1"/>
      <c r="BD5" s="1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1"/>
      <c r="BV5" s="11"/>
      <c r="BW5" s="11"/>
      <c r="BX5" s="11"/>
      <c r="BY5" s="176" t="s">
        <v>447</v>
      </c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96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40"/>
    </row>
    <row r="6" spans="1:147" s="1" customFormat="1" ht="12" customHeight="1">
      <c r="A6" s="177" t="s">
        <v>77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8" t="s">
        <v>78</v>
      </c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9"/>
      <c r="BB6" s="9"/>
      <c r="BC6" s="9"/>
      <c r="BD6" s="9"/>
      <c r="BE6" s="177" t="s">
        <v>77</v>
      </c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 t="s">
        <v>78</v>
      </c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"/>
    </row>
    <row r="7" spans="9:147" s="1" customFormat="1" ht="12" customHeight="1">
      <c r="I7" s="5" t="s">
        <v>79</v>
      </c>
      <c r="J7" s="179"/>
      <c r="K7" s="179"/>
      <c r="L7" s="179"/>
      <c r="M7" s="179"/>
      <c r="N7" s="1" t="s">
        <v>79</v>
      </c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>
        <v>20</v>
      </c>
      <c r="AJ7" s="180"/>
      <c r="AK7" s="180"/>
      <c r="AL7" s="180"/>
      <c r="AM7" s="181" t="s">
        <v>107</v>
      </c>
      <c r="AN7" s="181"/>
      <c r="AO7" s="181"/>
      <c r="AP7" s="181"/>
      <c r="AQ7" s="1" t="s">
        <v>80</v>
      </c>
      <c r="BM7" s="5" t="s">
        <v>79</v>
      </c>
      <c r="BN7" s="179" t="s">
        <v>119</v>
      </c>
      <c r="BO7" s="179"/>
      <c r="BP7" s="179"/>
      <c r="BQ7" s="179"/>
      <c r="BR7" s="1" t="s">
        <v>79</v>
      </c>
      <c r="BU7" s="179" t="s">
        <v>120</v>
      </c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80">
        <v>20</v>
      </c>
      <c r="CK7" s="180"/>
      <c r="CL7" s="180"/>
      <c r="CM7" s="180"/>
      <c r="CN7" s="181" t="s">
        <v>107</v>
      </c>
      <c r="CO7" s="181"/>
      <c r="CP7" s="181"/>
      <c r="CQ7" s="181"/>
      <c r="CR7" s="1" t="s">
        <v>80</v>
      </c>
      <c r="DI7" s="19"/>
      <c r="DJ7" s="19"/>
      <c r="DK7" s="19"/>
      <c r="DL7" s="19"/>
      <c r="DM7" s="19"/>
      <c r="DN7" s="19"/>
      <c r="DO7" s="19"/>
      <c r="DP7" s="19"/>
      <c r="DQ7" s="38"/>
      <c r="DR7" s="199"/>
      <c r="DS7" s="199"/>
      <c r="DT7" s="199"/>
      <c r="DU7" s="199"/>
      <c r="DV7" s="19"/>
      <c r="DW7" s="19"/>
      <c r="DX7" s="1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"/>
    </row>
    <row r="8" spans="113:147" s="1" customFormat="1" ht="13.5"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</row>
    <row r="9" spans="113:147" s="1" customFormat="1" ht="13.5"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</row>
    <row r="10" spans="113:147" s="9" customFormat="1" ht="32.25" customHeight="1" hidden="1"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</row>
    <row r="11" spans="113:147" s="1" customFormat="1" ht="13.5"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</row>
    <row r="12" spans="113:147" s="9" customFormat="1" ht="13.5" customHeight="1"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</row>
    <row r="13" spans="113:147" s="1" customFormat="1" ht="15.75" customHeight="1"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</row>
    <row r="14" spans="100:147" s="1" customFormat="1" ht="13.5">
      <c r="CV14" s="12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</row>
    <row r="15" spans="100:147" s="1" customFormat="1" ht="13.5">
      <c r="CV15" s="12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</row>
    <row r="16" spans="1:147" s="1" customFormat="1" ht="16.5">
      <c r="A16" s="182" t="s">
        <v>81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I16" s="202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"/>
    </row>
    <row r="17" spans="48:147" s="13" customFormat="1" ht="21" customHeight="1">
      <c r="AV17" s="41"/>
      <c r="AW17" s="41"/>
      <c r="AX17" s="41"/>
      <c r="AY17" s="14" t="s">
        <v>277</v>
      </c>
      <c r="AZ17" s="13" t="s">
        <v>82</v>
      </c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6"/>
      <c r="BX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41"/>
      <c r="EH17" s="41"/>
      <c r="EI17" s="41"/>
      <c r="EJ17" s="14"/>
      <c r="EK17" s="37"/>
      <c r="EL17" s="37"/>
      <c r="EM17" s="37"/>
      <c r="EN17" s="37"/>
      <c r="EO17" s="37"/>
      <c r="EP17" s="37"/>
      <c r="EQ17" s="37"/>
    </row>
    <row r="18" spans="48:147" s="1" customFormat="1" ht="13.5">
      <c r="AV18" s="19"/>
      <c r="AW18" s="19"/>
      <c r="AX18" s="19"/>
      <c r="AY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</row>
    <row r="19" spans="84:147" s="1" customFormat="1" ht="13.5"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</row>
    <row r="20" spans="72:147" s="1" customFormat="1" ht="30" customHeight="1">
      <c r="BT20" s="184" t="s">
        <v>83</v>
      </c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6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</row>
    <row r="21" spans="25:147" s="1" customFormat="1" ht="15">
      <c r="Y21" s="5" t="s">
        <v>79</v>
      </c>
      <c r="Z21" s="186" t="s">
        <v>119</v>
      </c>
      <c r="AA21" s="186"/>
      <c r="AB21" s="186"/>
      <c r="AC21" s="186"/>
      <c r="AD21" s="1" t="s">
        <v>79</v>
      </c>
      <c r="AG21" s="186" t="s">
        <v>120</v>
      </c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0">
        <v>20</v>
      </c>
      <c r="AZ21" s="180"/>
      <c r="BA21" s="180"/>
      <c r="BB21" s="180"/>
      <c r="BC21" s="187" t="s">
        <v>107</v>
      </c>
      <c r="BD21" s="187"/>
      <c r="BE21" s="187"/>
      <c r="BF21" s="187"/>
      <c r="BG21" s="1" t="s">
        <v>80</v>
      </c>
      <c r="BT21" s="17" t="s">
        <v>84</v>
      </c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85" t="s">
        <v>121</v>
      </c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38"/>
      <c r="EH21" s="199"/>
      <c r="EI21" s="199"/>
      <c r="EJ21" s="199"/>
      <c r="EK21" s="199"/>
      <c r="EL21" s="19"/>
      <c r="EM21" s="19"/>
      <c r="EN21" s="19"/>
      <c r="EO21" s="199"/>
      <c r="EP21" s="198"/>
      <c r="EQ21" s="19"/>
    </row>
    <row r="22" spans="72:147" s="1" customFormat="1" ht="13.5"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5"/>
      <c r="CE22" s="16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</row>
    <row r="23" spans="72:147" s="1" customFormat="1" ht="9.75" customHeight="1"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5"/>
      <c r="CE23" s="16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</row>
    <row r="24" spans="1:147" s="1" customFormat="1" ht="15" customHeight="1">
      <c r="A24" s="17" t="s">
        <v>85</v>
      </c>
      <c r="W24" s="188" t="s">
        <v>448</v>
      </c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"/>
      <c r="BT24" s="17" t="s">
        <v>86</v>
      </c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85" t="s">
        <v>450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I24" s="42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203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"/>
    </row>
    <row r="25" spans="1:147" s="1" customFormat="1" ht="13.5">
      <c r="A25" s="17" t="s">
        <v>87</v>
      </c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"/>
      <c r="BT25" s="1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I25" s="42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"/>
    </row>
    <row r="26" spans="1:147" s="1" customFormat="1" ht="15" customHeight="1">
      <c r="A26" s="17" t="s">
        <v>88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1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"/>
      <c r="BT26" s="15"/>
      <c r="BV26" s="22"/>
      <c r="CD26" s="23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I26" s="42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21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"/>
    </row>
    <row r="27" spans="1:147" s="1" customFormat="1" ht="18.75" customHeight="1">
      <c r="A27" s="17" t="s">
        <v>89</v>
      </c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"/>
      <c r="BT27" s="15"/>
      <c r="BV27" s="22"/>
      <c r="CD27" s="23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I27" s="42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"/>
    </row>
    <row r="28" spans="44:105" s="1" customFormat="1" ht="10.5" customHeight="1"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V28" s="22"/>
      <c r="CD28" s="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</row>
    <row r="29" spans="1:146" s="22" customFormat="1" ht="15" customHeight="1">
      <c r="A29" s="22" t="s">
        <v>61</v>
      </c>
      <c r="W29" s="190" t="s">
        <v>449</v>
      </c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25"/>
      <c r="CD29" s="26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EE29" s="204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</row>
    <row r="30" spans="1:113" s="22" customFormat="1" ht="27" customHeight="1">
      <c r="A30" s="27" t="s">
        <v>90</v>
      </c>
      <c r="BT30" s="27" t="s">
        <v>91</v>
      </c>
      <c r="CF30" s="191" t="s">
        <v>92</v>
      </c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I30" s="27"/>
    </row>
    <row r="31" spans="1:113" s="29" customFormat="1" ht="6" customHeight="1">
      <c r="A31" s="28"/>
      <c r="BX31" s="28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I31" s="28"/>
    </row>
    <row r="32" spans="1:146" s="1" customFormat="1" ht="14.25" customHeight="1">
      <c r="A32" s="17" t="s">
        <v>93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92" t="s">
        <v>238</v>
      </c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I32" s="17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206"/>
      <c r="EJ32" s="201"/>
      <c r="EK32" s="201"/>
      <c r="EL32" s="201"/>
      <c r="EM32" s="201"/>
      <c r="EN32" s="201"/>
      <c r="EO32" s="201"/>
      <c r="EP32" s="201"/>
    </row>
    <row r="33" spans="1:146" s="1" customFormat="1" ht="14.25" customHeight="1">
      <c r="A33" s="17" t="s">
        <v>94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I33" s="17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201"/>
      <c r="EJ33" s="201"/>
      <c r="EK33" s="201"/>
      <c r="EL33" s="201"/>
      <c r="EM33" s="201"/>
      <c r="EN33" s="201"/>
      <c r="EO33" s="201"/>
      <c r="EP33" s="201"/>
    </row>
    <row r="34" spans="1:146" s="1" customFormat="1" ht="14.25" customHeight="1">
      <c r="A34" s="17" t="s">
        <v>95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I34" s="17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201"/>
      <c r="EJ34" s="201"/>
      <c r="EK34" s="201"/>
      <c r="EL34" s="201"/>
      <c r="EM34" s="201"/>
      <c r="EN34" s="201"/>
      <c r="EO34" s="201"/>
      <c r="EP34" s="201"/>
    </row>
    <row r="35" spans="1:146" s="1" customFormat="1" ht="14.25" customHeight="1">
      <c r="A35" s="17" t="s">
        <v>96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I35" s="17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201"/>
      <c r="EJ35" s="201"/>
      <c r="EK35" s="201"/>
      <c r="EL35" s="201"/>
      <c r="EM35" s="201"/>
      <c r="EN35" s="201"/>
      <c r="EO35" s="201"/>
      <c r="EP35" s="201"/>
    </row>
    <row r="36" spans="1:146" s="1" customFormat="1" ht="12" customHeight="1">
      <c r="A36" s="1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I36" s="17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</row>
    <row r="37" spans="1:146" s="1" customFormat="1" ht="14.25" customHeight="1">
      <c r="A37" s="17" t="s">
        <v>97</v>
      </c>
      <c r="AA37" s="193" t="s">
        <v>451</v>
      </c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I37" s="17"/>
      <c r="EI37" s="200"/>
      <c r="EJ37" s="201"/>
      <c r="EK37" s="201"/>
      <c r="EL37" s="201"/>
      <c r="EM37" s="201"/>
      <c r="EN37" s="201"/>
      <c r="EO37" s="201"/>
      <c r="EP37" s="201"/>
    </row>
    <row r="38" spans="1:146" s="1" customFormat="1" ht="14.25" customHeight="1">
      <c r="A38" s="17" t="s">
        <v>98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I38" s="17"/>
      <c r="EI38" s="201"/>
      <c r="EJ38" s="201"/>
      <c r="EK38" s="201"/>
      <c r="EL38" s="201"/>
      <c r="EM38" s="201"/>
      <c r="EN38" s="201"/>
      <c r="EO38" s="201"/>
      <c r="EP38" s="201"/>
    </row>
    <row r="39" spans="1:146" s="1" customFormat="1" ht="14.25" customHeight="1">
      <c r="A39" s="17" t="s">
        <v>99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I39" s="17"/>
      <c r="EI39" s="201"/>
      <c r="EJ39" s="201"/>
      <c r="EK39" s="201"/>
      <c r="EL39" s="201"/>
      <c r="EM39" s="201"/>
      <c r="EN39" s="201"/>
      <c r="EO39" s="201"/>
      <c r="EP39" s="201"/>
    </row>
    <row r="40" spans="1:146" s="1" customFormat="1" ht="14.25" customHeight="1">
      <c r="A40" s="17" t="s">
        <v>100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I40" s="17"/>
      <c r="EI40" s="201"/>
      <c r="EJ40" s="201"/>
      <c r="EK40" s="201"/>
      <c r="EL40" s="201"/>
      <c r="EM40" s="201"/>
      <c r="EN40" s="201"/>
      <c r="EO40" s="201"/>
      <c r="EP40" s="201"/>
    </row>
    <row r="41" spans="1:146" s="1" customFormat="1" ht="14.25" customHeight="1">
      <c r="A41" s="17" t="s">
        <v>89</v>
      </c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I41" s="17"/>
      <c r="EI41" s="201"/>
      <c r="EJ41" s="201"/>
      <c r="EK41" s="201"/>
      <c r="EL41" s="201"/>
      <c r="EM41" s="201"/>
      <c r="EN41" s="201"/>
      <c r="EO41" s="201"/>
      <c r="EP41" s="201"/>
    </row>
    <row r="42" s="1" customFormat="1" ht="13.5"/>
  </sheetData>
  <sheetProtection/>
  <mergeCells count="52">
    <mergeCell ref="EI37:EP41"/>
    <mergeCell ref="DI16:EP16"/>
    <mergeCell ref="EH21:EK21"/>
    <mergeCell ref="EO21:EP21"/>
    <mergeCell ref="EE24:EP27"/>
    <mergeCell ref="EE29:EP29"/>
    <mergeCell ref="EI32:EP35"/>
    <mergeCell ref="CF30:DA30"/>
    <mergeCell ref="AA32:CE35"/>
    <mergeCell ref="AA37:CE41"/>
    <mergeCell ref="DI3:EP3"/>
    <mergeCell ref="DI4:EP4"/>
    <mergeCell ref="EC5:EP5"/>
    <mergeCell ref="DI6:EB6"/>
    <mergeCell ref="EC6:EP6"/>
    <mergeCell ref="DR7:DU7"/>
    <mergeCell ref="DY7:EP7"/>
    <mergeCell ref="CF23:DA23"/>
    <mergeCell ref="W24:BR27"/>
    <mergeCell ref="CF24:DA24"/>
    <mergeCell ref="CF25:DA25"/>
    <mergeCell ref="CF26:DA28"/>
    <mergeCell ref="W29:BS29"/>
    <mergeCell ref="CF29:DA29"/>
    <mergeCell ref="Z21:AC21"/>
    <mergeCell ref="AG21:AX21"/>
    <mergeCell ref="AY21:BB21"/>
    <mergeCell ref="BC21:BF21"/>
    <mergeCell ref="CF21:DA21"/>
    <mergeCell ref="CF22:DA22"/>
    <mergeCell ref="CJ7:CM7"/>
    <mergeCell ref="CN7:CQ7"/>
    <mergeCell ref="A16:DA16"/>
    <mergeCell ref="CF19:DA19"/>
    <mergeCell ref="BT20:CD20"/>
    <mergeCell ref="CF20:DA20"/>
    <mergeCell ref="A6:T6"/>
    <mergeCell ref="U6:AZ6"/>
    <mergeCell ref="BE6:BX6"/>
    <mergeCell ref="BY6:DA6"/>
    <mergeCell ref="J7:M7"/>
    <mergeCell ref="Q7:AH7"/>
    <mergeCell ref="AI7:AL7"/>
    <mergeCell ref="AM7:AP7"/>
    <mergeCell ref="BN7:BQ7"/>
    <mergeCell ref="BU7:CI7"/>
    <mergeCell ref="A3:AZ3"/>
    <mergeCell ref="BE3:DA3"/>
    <mergeCell ref="A4:AZ4"/>
    <mergeCell ref="BE4:DA4"/>
    <mergeCell ref="U5:AZ5"/>
    <mergeCell ref="BY5:D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6.75390625" style="0" customWidth="1"/>
    <col min="2" max="2" width="25.25390625" style="0" customWidth="1"/>
    <col min="3" max="3" width="9.25390625" style="0" customWidth="1"/>
    <col min="4" max="4" width="11.625" style="0" bestFit="1" customWidth="1"/>
    <col min="5" max="5" width="12.50390625" style="0" customWidth="1"/>
    <col min="6" max="6" width="11.75390625" style="0" customWidth="1"/>
    <col min="7" max="7" width="12.125" style="0" customWidth="1"/>
    <col min="8" max="8" width="11.625" style="0" customWidth="1"/>
    <col min="9" max="9" width="10.125" style="0" customWidth="1"/>
    <col min="10" max="10" width="13.50390625" style="0" customWidth="1"/>
    <col min="11" max="11" width="17.375" style="0" customWidth="1"/>
  </cols>
  <sheetData>
    <row r="1" spans="1:10" ht="13.5">
      <c r="A1" s="374" t="s">
        <v>66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374" t="s">
        <v>18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ht="15">
      <c r="A4" s="3"/>
      <c r="B4" s="8" t="s">
        <v>428</v>
      </c>
      <c r="C4" s="81"/>
      <c r="D4" s="2"/>
      <c r="E4" s="2"/>
      <c r="F4" s="2"/>
      <c r="G4" s="2"/>
      <c r="H4" s="2"/>
      <c r="I4" s="2"/>
      <c r="J4" s="2"/>
    </row>
    <row r="5" spans="1:10" ht="13.5">
      <c r="A5" s="4"/>
      <c r="B5" s="4"/>
      <c r="C5" s="4"/>
      <c r="D5" s="4"/>
      <c r="E5" s="4"/>
      <c r="F5" s="4"/>
      <c r="G5" s="4"/>
      <c r="H5" s="4"/>
      <c r="I5" s="4"/>
      <c r="J5" s="5" t="s">
        <v>60</v>
      </c>
    </row>
    <row r="6" spans="1:10" ht="29.25" customHeight="1">
      <c r="A6" s="375" t="s">
        <v>427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3.5">
      <c r="A7" s="374" t="s">
        <v>19</v>
      </c>
      <c r="B7" s="374"/>
      <c r="C7" s="374"/>
      <c r="D7" s="374"/>
      <c r="E7" s="374"/>
      <c r="F7" s="374"/>
      <c r="G7" s="374"/>
      <c r="H7" s="374"/>
      <c r="I7" s="374"/>
      <c r="J7" s="374"/>
    </row>
    <row r="9" spans="1:10" ht="13.5">
      <c r="A9" s="377" t="s">
        <v>20</v>
      </c>
      <c r="B9" s="377" t="s">
        <v>240</v>
      </c>
      <c r="C9" s="377" t="s">
        <v>241</v>
      </c>
      <c r="D9" s="377" t="s">
        <v>21</v>
      </c>
      <c r="E9" s="377"/>
      <c r="F9" s="377"/>
      <c r="G9" s="377"/>
      <c r="H9" s="378" t="s">
        <v>461</v>
      </c>
      <c r="I9" s="378" t="s">
        <v>443</v>
      </c>
      <c r="J9" s="377" t="s">
        <v>62</v>
      </c>
    </row>
    <row r="10" spans="1:10" ht="13.5">
      <c r="A10" s="377"/>
      <c r="B10" s="377"/>
      <c r="C10" s="377"/>
      <c r="D10" s="377" t="s">
        <v>3</v>
      </c>
      <c r="E10" s="377" t="s">
        <v>4</v>
      </c>
      <c r="F10" s="377"/>
      <c r="G10" s="377"/>
      <c r="H10" s="379"/>
      <c r="I10" s="264"/>
      <c r="J10" s="377"/>
    </row>
    <row r="11" spans="1:14" ht="69">
      <c r="A11" s="377"/>
      <c r="B11" s="377"/>
      <c r="C11" s="377"/>
      <c r="D11" s="377"/>
      <c r="E11" s="6" t="s">
        <v>22</v>
      </c>
      <c r="F11" s="6" t="s">
        <v>23</v>
      </c>
      <c r="G11" s="6" t="s">
        <v>24</v>
      </c>
      <c r="H11" s="380"/>
      <c r="I11" s="245"/>
      <c r="J11" s="377"/>
      <c r="N11" t="s">
        <v>270</v>
      </c>
    </row>
    <row r="12" spans="1:10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9</v>
      </c>
      <c r="I12" s="7">
        <v>10</v>
      </c>
      <c r="J12" s="7">
        <v>11</v>
      </c>
    </row>
    <row r="13" spans="1:10" ht="13.5">
      <c r="A13" s="164">
        <v>1</v>
      </c>
      <c r="B13" s="165" t="s">
        <v>39</v>
      </c>
      <c r="C13" s="166">
        <v>1</v>
      </c>
      <c r="D13" s="166">
        <f>E13+F13+G13</f>
        <v>31980</v>
      </c>
      <c r="E13" s="167">
        <v>26000</v>
      </c>
      <c r="F13" s="167">
        <v>0</v>
      </c>
      <c r="G13" s="168">
        <f>(E13+F13)*0.23</f>
        <v>5980</v>
      </c>
      <c r="H13" s="166"/>
      <c r="I13" s="166"/>
      <c r="J13" s="166">
        <f aca="true" t="shared" si="0" ref="J13:J40">(D13+H13+I13)*12</f>
        <v>383760</v>
      </c>
    </row>
    <row r="14" spans="1:10" ht="13.5">
      <c r="A14" s="164">
        <v>2</v>
      </c>
      <c r="B14" s="165" t="s">
        <v>40</v>
      </c>
      <c r="C14" s="166">
        <v>5</v>
      </c>
      <c r="D14" s="166">
        <f aca="true" t="shared" si="1" ref="D14:D37">E14+F14+G14</f>
        <v>120564.6</v>
      </c>
      <c r="E14" s="167">
        <v>96200</v>
      </c>
      <c r="F14" s="167">
        <v>1820</v>
      </c>
      <c r="G14" s="168">
        <f aca="true" t="shared" si="2" ref="G14:G27">(E14+F14)*0.23</f>
        <v>22544.600000000002</v>
      </c>
      <c r="H14" s="166"/>
      <c r="I14" s="166"/>
      <c r="J14" s="166">
        <f t="shared" si="0"/>
        <v>1446775.2000000002</v>
      </c>
    </row>
    <row r="15" spans="1:10" ht="13.5">
      <c r="A15" s="164">
        <v>3</v>
      </c>
      <c r="B15" s="165" t="s">
        <v>64</v>
      </c>
      <c r="C15" s="166">
        <v>1</v>
      </c>
      <c r="D15" s="166">
        <f t="shared" si="1"/>
        <v>22386</v>
      </c>
      <c r="E15" s="167">
        <v>18200</v>
      </c>
      <c r="F15" s="167"/>
      <c r="G15" s="168">
        <f t="shared" si="2"/>
        <v>4186</v>
      </c>
      <c r="H15" s="166"/>
      <c r="I15" s="166"/>
      <c r="J15" s="166">
        <f t="shared" si="0"/>
        <v>268632</v>
      </c>
    </row>
    <row r="16" spans="1:10" ht="13.5">
      <c r="A16" s="164">
        <v>4</v>
      </c>
      <c r="B16" s="165" t="s">
        <v>242</v>
      </c>
      <c r="C16" s="166">
        <v>1</v>
      </c>
      <c r="D16" s="166">
        <f t="shared" si="1"/>
        <v>14619.78</v>
      </c>
      <c r="E16" s="167">
        <v>9905</v>
      </c>
      <c r="F16" s="167">
        <v>1981</v>
      </c>
      <c r="G16" s="168">
        <f t="shared" si="2"/>
        <v>2733.78</v>
      </c>
      <c r="H16" s="166"/>
      <c r="I16" s="166"/>
      <c r="J16" s="166">
        <f t="shared" si="0"/>
        <v>175437.36000000002</v>
      </c>
    </row>
    <row r="17" spans="1:10" ht="13.5">
      <c r="A17" s="164">
        <v>5</v>
      </c>
      <c r="B17" s="165" t="s">
        <v>243</v>
      </c>
      <c r="C17" s="166">
        <v>27.78</v>
      </c>
      <c r="D17" s="166">
        <f>E17+F17+G17</f>
        <v>566661.7995000001</v>
      </c>
      <c r="E17" s="167">
        <v>386007.49</v>
      </c>
      <c r="F17" s="167">
        <v>74693.16</v>
      </c>
      <c r="G17" s="168">
        <f t="shared" si="2"/>
        <v>105961.14950000001</v>
      </c>
      <c r="H17" s="166">
        <v>1000</v>
      </c>
      <c r="I17" s="166">
        <f>(E17+F17)*0.027</f>
        <v>12438.91755</v>
      </c>
      <c r="J17" s="166">
        <f>(D17+H17+I17)*12</f>
        <v>6961208.604600001</v>
      </c>
    </row>
    <row r="18" spans="1:10" ht="13.5">
      <c r="A18" s="164">
        <v>6</v>
      </c>
      <c r="B18" s="165" t="s">
        <v>244</v>
      </c>
      <c r="C18" s="166">
        <v>51.33</v>
      </c>
      <c r="D18" s="166">
        <f t="shared" si="1"/>
        <v>1023602.7998</v>
      </c>
      <c r="E18" s="167">
        <v>708274.4</v>
      </c>
      <c r="F18" s="167">
        <v>123711.5</v>
      </c>
      <c r="G18" s="168">
        <f>(E18+F18)*0.23+260.1428</f>
        <v>191616.8998</v>
      </c>
      <c r="H18" s="166">
        <v>1000</v>
      </c>
      <c r="I18" s="166">
        <f aca="true" t="shared" si="3" ref="I18:I27">(E18+F18)*0.027</f>
        <v>22463.619300000002</v>
      </c>
      <c r="J18" s="166">
        <f t="shared" si="0"/>
        <v>12564797.0292</v>
      </c>
    </row>
    <row r="19" spans="1:10" ht="13.5">
      <c r="A19" s="164">
        <v>7</v>
      </c>
      <c r="B19" s="165" t="s">
        <v>455</v>
      </c>
      <c r="C19" s="166">
        <v>5.17</v>
      </c>
      <c r="D19" s="166">
        <f t="shared" si="1"/>
        <v>105868.81829999998</v>
      </c>
      <c r="E19" s="167">
        <v>74133.67</v>
      </c>
      <c r="F19" s="167">
        <v>11938.54</v>
      </c>
      <c r="G19" s="168">
        <f t="shared" si="2"/>
        <v>19796.6083</v>
      </c>
      <c r="H19" s="166"/>
      <c r="I19" s="166">
        <f t="shared" si="3"/>
        <v>2323.94967</v>
      </c>
      <c r="J19" s="166">
        <f t="shared" si="0"/>
        <v>1298313.2156399998</v>
      </c>
    </row>
    <row r="20" spans="1:10" ht="13.5">
      <c r="A20" s="164">
        <v>8</v>
      </c>
      <c r="B20" s="165" t="s">
        <v>456</v>
      </c>
      <c r="C20" s="166">
        <v>2</v>
      </c>
      <c r="D20" s="166">
        <f t="shared" si="1"/>
        <v>21125.6805</v>
      </c>
      <c r="E20" s="167">
        <v>17175.35</v>
      </c>
      <c r="F20" s="167">
        <v>0</v>
      </c>
      <c r="G20" s="168">
        <f t="shared" si="2"/>
        <v>3950.3305</v>
      </c>
      <c r="H20" s="166"/>
      <c r="I20" s="166">
        <f t="shared" si="3"/>
        <v>463.73445</v>
      </c>
      <c r="J20" s="166">
        <f t="shared" si="0"/>
        <v>259072.97939999998</v>
      </c>
    </row>
    <row r="21" spans="1:10" ht="27">
      <c r="A21" s="164">
        <v>9</v>
      </c>
      <c r="B21" s="165" t="s">
        <v>245</v>
      </c>
      <c r="C21" s="166">
        <v>1</v>
      </c>
      <c r="D21" s="166">
        <f t="shared" si="1"/>
        <v>18210.9495</v>
      </c>
      <c r="E21" s="167">
        <v>14805.65</v>
      </c>
      <c r="F21" s="167">
        <v>0</v>
      </c>
      <c r="G21" s="168">
        <f t="shared" si="2"/>
        <v>3405.2995</v>
      </c>
      <c r="H21" s="166"/>
      <c r="I21" s="166">
        <f t="shared" si="3"/>
        <v>399.75255</v>
      </c>
      <c r="J21" s="166">
        <f t="shared" si="0"/>
        <v>223328.4246</v>
      </c>
    </row>
    <row r="22" spans="1:10" ht="27">
      <c r="A22" s="164">
        <v>10</v>
      </c>
      <c r="B22" s="165" t="s">
        <v>246</v>
      </c>
      <c r="C22" s="166">
        <v>7</v>
      </c>
      <c r="D22" s="166">
        <f t="shared" si="1"/>
        <v>102605.7882</v>
      </c>
      <c r="E22" s="167">
        <v>83419.34</v>
      </c>
      <c r="F22" s="167">
        <v>0</v>
      </c>
      <c r="G22" s="168">
        <f t="shared" si="2"/>
        <v>19186.4482</v>
      </c>
      <c r="H22" s="166"/>
      <c r="I22" s="166">
        <f t="shared" si="3"/>
        <v>2252.3221799999997</v>
      </c>
      <c r="J22" s="166">
        <f t="shared" si="0"/>
        <v>1258297.32456</v>
      </c>
    </row>
    <row r="23" spans="1:10" ht="13.5">
      <c r="A23" s="164">
        <v>11</v>
      </c>
      <c r="B23" s="165" t="s">
        <v>247</v>
      </c>
      <c r="C23" s="166">
        <v>2</v>
      </c>
      <c r="D23" s="166">
        <f t="shared" si="1"/>
        <v>26393.0325</v>
      </c>
      <c r="E23" s="167">
        <v>21457.75</v>
      </c>
      <c r="F23" s="167">
        <v>0</v>
      </c>
      <c r="G23" s="168">
        <f t="shared" si="2"/>
        <v>4935.2825</v>
      </c>
      <c r="H23" s="166"/>
      <c r="I23" s="166">
        <f t="shared" si="3"/>
        <v>579.35925</v>
      </c>
      <c r="J23" s="166">
        <f t="shared" si="0"/>
        <v>323668.701</v>
      </c>
    </row>
    <row r="24" spans="1:10" ht="13.5">
      <c r="A24" s="164">
        <v>12</v>
      </c>
      <c r="B24" s="165" t="s">
        <v>248</v>
      </c>
      <c r="C24" s="166">
        <v>1</v>
      </c>
      <c r="D24" s="166">
        <f t="shared" si="1"/>
        <v>15281.3109</v>
      </c>
      <c r="E24" s="167">
        <v>12423.83</v>
      </c>
      <c r="F24" s="167">
        <v>0</v>
      </c>
      <c r="G24" s="168">
        <f t="shared" si="2"/>
        <v>2857.4809</v>
      </c>
      <c r="H24" s="166"/>
      <c r="I24" s="166">
        <f t="shared" si="3"/>
        <v>335.44341</v>
      </c>
      <c r="J24" s="166">
        <f t="shared" si="0"/>
        <v>187401.05172</v>
      </c>
    </row>
    <row r="25" spans="1:10" ht="13.5">
      <c r="A25" s="164">
        <v>13</v>
      </c>
      <c r="B25" s="165" t="s">
        <v>457</v>
      </c>
      <c r="C25" s="166">
        <v>2</v>
      </c>
      <c r="D25" s="166">
        <f>E25+F25+G25</f>
        <v>24646.617000000002</v>
      </c>
      <c r="E25" s="167">
        <v>20037.9</v>
      </c>
      <c r="F25" s="167">
        <v>0</v>
      </c>
      <c r="G25" s="168">
        <f t="shared" si="2"/>
        <v>4608.717000000001</v>
      </c>
      <c r="H25" s="166"/>
      <c r="I25" s="166">
        <f>(E25+F25)*0.027</f>
        <v>541.0233000000001</v>
      </c>
      <c r="J25" s="166">
        <f t="shared" si="0"/>
        <v>302251.68360000005</v>
      </c>
    </row>
    <row r="26" spans="1:10" ht="13.5">
      <c r="A26" s="164">
        <v>14</v>
      </c>
      <c r="B26" s="165" t="s">
        <v>249</v>
      </c>
      <c r="C26" s="166">
        <v>1</v>
      </c>
      <c r="D26" s="166">
        <f t="shared" si="1"/>
        <v>15281.9136</v>
      </c>
      <c r="E26" s="167">
        <v>12424.32</v>
      </c>
      <c r="F26" s="167">
        <v>0</v>
      </c>
      <c r="G26" s="168">
        <f t="shared" si="2"/>
        <v>2857.5936</v>
      </c>
      <c r="H26" s="166"/>
      <c r="I26" s="166">
        <f t="shared" si="3"/>
        <v>335.45664</v>
      </c>
      <c r="J26" s="166">
        <f t="shared" si="0"/>
        <v>187408.44288</v>
      </c>
    </row>
    <row r="27" spans="1:10" ht="13.5">
      <c r="A27" s="164">
        <v>15</v>
      </c>
      <c r="B27" s="165" t="s">
        <v>65</v>
      </c>
      <c r="C27" s="166">
        <v>7</v>
      </c>
      <c r="D27" s="166">
        <f t="shared" si="1"/>
        <v>82748.7297</v>
      </c>
      <c r="E27" s="167">
        <v>67275.39</v>
      </c>
      <c r="F27" s="167">
        <v>0</v>
      </c>
      <c r="G27" s="168">
        <f t="shared" si="2"/>
        <v>15473.3397</v>
      </c>
      <c r="H27" s="166"/>
      <c r="I27" s="166">
        <f t="shared" si="3"/>
        <v>1816.43553</v>
      </c>
      <c r="J27" s="166">
        <f t="shared" si="0"/>
        <v>1014781.98276</v>
      </c>
    </row>
    <row r="28" spans="1:10" ht="13.5">
      <c r="A28" s="164">
        <v>16</v>
      </c>
      <c r="B28" s="165" t="s">
        <v>458</v>
      </c>
      <c r="C28" s="166">
        <v>1</v>
      </c>
      <c r="D28" s="166">
        <f t="shared" si="1"/>
        <v>10885.5</v>
      </c>
      <c r="E28" s="167">
        <v>8850</v>
      </c>
      <c r="F28" s="167">
        <v>0</v>
      </c>
      <c r="G28" s="168">
        <f>(E28+F28)*0.23</f>
        <v>2035.5</v>
      </c>
      <c r="H28" s="166"/>
      <c r="I28" s="166"/>
      <c r="J28" s="166">
        <f t="shared" si="0"/>
        <v>130626</v>
      </c>
    </row>
    <row r="29" spans="1:10" ht="13.5">
      <c r="A29" s="164">
        <v>17</v>
      </c>
      <c r="B29" s="165" t="s">
        <v>460</v>
      </c>
      <c r="C29" s="166">
        <v>2</v>
      </c>
      <c r="D29" s="166">
        <f>E29+F29+G29</f>
        <v>15000</v>
      </c>
      <c r="E29" s="167">
        <v>6639.6</v>
      </c>
      <c r="F29" s="167">
        <v>0</v>
      </c>
      <c r="G29" s="168">
        <v>8360.4</v>
      </c>
      <c r="H29" s="166"/>
      <c r="I29" s="166"/>
      <c r="J29" s="166">
        <f t="shared" si="0"/>
        <v>180000</v>
      </c>
    </row>
    <row r="30" spans="1:10" ht="13.5">
      <c r="A30" s="164">
        <v>18</v>
      </c>
      <c r="B30" s="165" t="s">
        <v>250</v>
      </c>
      <c r="C30" s="166">
        <v>2</v>
      </c>
      <c r="D30" s="166">
        <f t="shared" si="1"/>
        <v>15000</v>
      </c>
      <c r="E30" s="167">
        <v>9814.2</v>
      </c>
      <c r="F30" s="167">
        <v>0</v>
      </c>
      <c r="G30" s="168">
        <v>5185.8</v>
      </c>
      <c r="H30" s="166"/>
      <c r="I30" s="166"/>
      <c r="J30" s="166">
        <f t="shared" si="0"/>
        <v>180000</v>
      </c>
    </row>
    <row r="31" spans="1:10" ht="27">
      <c r="A31" s="164">
        <v>19</v>
      </c>
      <c r="B31" s="165" t="s">
        <v>251</v>
      </c>
      <c r="C31" s="166">
        <v>1</v>
      </c>
      <c r="D31" s="166">
        <f t="shared" si="1"/>
        <v>7500</v>
      </c>
      <c r="E31" s="167">
        <v>5353.2</v>
      </c>
      <c r="F31" s="167">
        <v>0</v>
      </c>
      <c r="G31" s="168">
        <f>7500-5353.2</f>
        <v>2146.8</v>
      </c>
      <c r="H31" s="166"/>
      <c r="I31" s="166"/>
      <c r="J31" s="166">
        <f t="shared" si="0"/>
        <v>90000</v>
      </c>
    </row>
    <row r="32" spans="1:10" ht="13.5">
      <c r="A32" s="164">
        <v>20</v>
      </c>
      <c r="B32" s="165" t="s">
        <v>252</v>
      </c>
      <c r="C32" s="166">
        <v>1</v>
      </c>
      <c r="D32" s="166">
        <f t="shared" si="1"/>
        <v>7500</v>
      </c>
      <c r="E32" s="167">
        <v>5353.2</v>
      </c>
      <c r="F32" s="167">
        <v>0</v>
      </c>
      <c r="G32" s="168">
        <f>7500-5353.2</f>
        <v>2146.8</v>
      </c>
      <c r="H32" s="166"/>
      <c r="I32" s="166"/>
      <c r="J32" s="166">
        <f t="shared" si="0"/>
        <v>90000</v>
      </c>
    </row>
    <row r="33" spans="1:10" ht="13.5">
      <c r="A33" s="164">
        <v>21</v>
      </c>
      <c r="B33" s="165" t="s">
        <v>253</v>
      </c>
      <c r="C33" s="166">
        <v>1</v>
      </c>
      <c r="D33" s="166">
        <f t="shared" si="1"/>
        <v>7500</v>
      </c>
      <c r="E33" s="167">
        <v>3298</v>
      </c>
      <c r="F33" s="167">
        <v>0</v>
      </c>
      <c r="G33" s="168">
        <f>7500-3298</f>
        <v>4202</v>
      </c>
      <c r="H33" s="166"/>
      <c r="I33" s="166"/>
      <c r="J33" s="166">
        <f t="shared" si="0"/>
        <v>90000</v>
      </c>
    </row>
    <row r="34" spans="1:10" ht="13.5">
      <c r="A34" s="164">
        <v>22</v>
      </c>
      <c r="B34" s="165" t="s">
        <v>254</v>
      </c>
      <c r="C34" s="166">
        <v>1</v>
      </c>
      <c r="D34" s="166">
        <f t="shared" si="1"/>
        <v>7500</v>
      </c>
      <c r="E34" s="167">
        <v>3298</v>
      </c>
      <c r="F34" s="167">
        <v>0</v>
      </c>
      <c r="G34" s="168">
        <f>7500-3298</f>
        <v>4202</v>
      </c>
      <c r="H34" s="166"/>
      <c r="I34" s="166"/>
      <c r="J34" s="166">
        <f t="shared" si="0"/>
        <v>90000</v>
      </c>
    </row>
    <row r="35" spans="1:10" ht="13.5">
      <c r="A35" s="164">
        <v>23</v>
      </c>
      <c r="B35" s="165" t="s">
        <v>255</v>
      </c>
      <c r="C35" s="166">
        <v>4</v>
      </c>
      <c r="D35" s="166">
        <f t="shared" si="1"/>
        <v>30000</v>
      </c>
      <c r="E35" s="167">
        <v>12680</v>
      </c>
      <c r="F35" s="167">
        <v>0</v>
      </c>
      <c r="G35" s="168">
        <v>17320</v>
      </c>
      <c r="H35" s="166"/>
      <c r="I35" s="166"/>
      <c r="J35" s="166">
        <f t="shared" si="0"/>
        <v>360000</v>
      </c>
    </row>
    <row r="36" spans="1:10" ht="27">
      <c r="A36" s="164">
        <v>24</v>
      </c>
      <c r="B36" s="165" t="s">
        <v>256</v>
      </c>
      <c r="C36" s="166">
        <v>21.5</v>
      </c>
      <c r="D36" s="166">
        <f t="shared" si="1"/>
        <v>161250</v>
      </c>
      <c r="E36" s="167">
        <v>68155</v>
      </c>
      <c r="F36" s="167">
        <v>2536</v>
      </c>
      <c r="G36" s="168">
        <v>90559</v>
      </c>
      <c r="H36" s="166"/>
      <c r="I36" s="166"/>
      <c r="J36" s="166">
        <f t="shared" si="0"/>
        <v>1935000</v>
      </c>
    </row>
    <row r="37" spans="1:10" ht="13.5">
      <c r="A37" s="164">
        <v>25</v>
      </c>
      <c r="B37" s="165" t="s">
        <v>257</v>
      </c>
      <c r="C37" s="166">
        <v>4.6</v>
      </c>
      <c r="D37" s="166">
        <f t="shared" si="1"/>
        <v>34500</v>
      </c>
      <c r="E37" s="167">
        <v>16624.4</v>
      </c>
      <c r="F37" s="167">
        <v>4875.7</v>
      </c>
      <c r="G37" s="168">
        <v>12999.9</v>
      </c>
      <c r="H37" s="166"/>
      <c r="I37" s="166"/>
      <c r="J37" s="166">
        <f t="shared" si="0"/>
        <v>414000</v>
      </c>
    </row>
    <row r="38" spans="1:10" ht="27">
      <c r="A38" s="164">
        <v>26</v>
      </c>
      <c r="B38" s="165" t="s">
        <v>258</v>
      </c>
      <c r="C38" s="166">
        <v>2</v>
      </c>
      <c r="D38" s="166">
        <f>E38+F38+G38</f>
        <v>12320</v>
      </c>
      <c r="E38" s="167">
        <v>6910</v>
      </c>
      <c r="F38" s="167">
        <v>0</v>
      </c>
      <c r="G38" s="168">
        <v>5410</v>
      </c>
      <c r="H38" s="166"/>
      <c r="I38" s="166"/>
      <c r="J38" s="166">
        <f t="shared" si="0"/>
        <v>147840</v>
      </c>
    </row>
    <row r="39" spans="1:10" ht="13.5">
      <c r="A39" s="164">
        <v>27</v>
      </c>
      <c r="B39" s="165" t="s">
        <v>459</v>
      </c>
      <c r="C39" s="166">
        <v>0.5</v>
      </c>
      <c r="D39" s="166">
        <f>E39+F39+G39</f>
        <v>3750</v>
      </c>
      <c r="E39" s="167">
        <v>2009</v>
      </c>
      <c r="F39" s="167">
        <v>0</v>
      </c>
      <c r="G39" s="168">
        <v>1741</v>
      </c>
      <c r="H39" s="166"/>
      <c r="I39" s="166"/>
      <c r="J39" s="166">
        <f t="shared" si="0"/>
        <v>45000</v>
      </c>
    </row>
    <row r="40" spans="1:10" ht="13.5">
      <c r="A40" s="164">
        <v>28</v>
      </c>
      <c r="B40" s="165" t="s">
        <v>259</v>
      </c>
      <c r="C40" s="166">
        <v>3</v>
      </c>
      <c r="D40" s="166">
        <f>E40+F40+G40</f>
        <v>22500</v>
      </c>
      <c r="E40" s="167">
        <v>9510</v>
      </c>
      <c r="F40" s="167">
        <v>0</v>
      </c>
      <c r="G40" s="168">
        <v>12990</v>
      </c>
      <c r="H40" s="166"/>
      <c r="I40" s="166"/>
      <c r="J40" s="166">
        <f t="shared" si="0"/>
        <v>270000</v>
      </c>
    </row>
    <row r="41" spans="1:10" ht="13.5">
      <c r="A41" s="376" t="s">
        <v>25</v>
      </c>
      <c r="B41" s="376"/>
      <c r="C41" s="170">
        <f>SUM(C13:C40)</f>
        <v>159.88</v>
      </c>
      <c r="D41" s="170">
        <f>SUM(D13:D40)</f>
        <v>2527183.3195</v>
      </c>
      <c r="E41" s="170" t="s">
        <v>26</v>
      </c>
      <c r="F41" s="170" t="s">
        <v>26</v>
      </c>
      <c r="G41" s="170" t="s">
        <v>26</v>
      </c>
      <c r="H41" s="170" t="s">
        <v>26</v>
      </c>
      <c r="I41" s="170">
        <f>SUM(I13:I40)</f>
        <v>43950.01383000001</v>
      </c>
      <c r="J41" s="170">
        <f>SUM(J13:J40)</f>
        <v>30877599.999960013</v>
      </c>
    </row>
    <row r="42" spans="1:10" ht="54.75">
      <c r="A42" s="169"/>
      <c r="B42" s="171" t="s">
        <v>444</v>
      </c>
      <c r="C42" s="170">
        <v>28</v>
      </c>
      <c r="D42" s="170"/>
      <c r="E42" s="170"/>
      <c r="F42" s="170"/>
      <c r="G42" s="170"/>
      <c r="H42" s="170"/>
      <c r="I42" s="170"/>
      <c r="J42" s="170">
        <v>2300000</v>
      </c>
    </row>
    <row r="43" spans="1:10" ht="27">
      <c r="A43" s="169"/>
      <c r="B43" s="171" t="s">
        <v>445</v>
      </c>
      <c r="C43" s="170"/>
      <c r="D43" s="170"/>
      <c r="E43" s="170"/>
      <c r="F43" s="170"/>
      <c r="G43" s="170"/>
      <c r="H43" s="170"/>
      <c r="I43" s="170"/>
      <c r="J43" s="170">
        <f>J41+J42</f>
        <v>33177599.999960013</v>
      </c>
    </row>
    <row r="44" spans="1:10" ht="13.5">
      <c r="A44" s="84"/>
      <c r="B44" s="84"/>
      <c r="C44" s="85"/>
      <c r="D44" s="85"/>
      <c r="E44" s="85"/>
      <c r="F44" s="85"/>
      <c r="G44" s="85"/>
      <c r="H44" s="85"/>
      <c r="I44" s="85"/>
      <c r="J44" s="85"/>
    </row>
    <row r="45" spans="1:9" ht="12.75">
      <c r="A45" s="60" t="s">
        <v>239</v>
      </c>
      <c r="B45" s="60"/>
      <c r="C45" s="275"/>
      <c r="D45" s="276"/>
      <c r="E45" s="71"/>
      <c r="F45" s="277" t="s">
        <v>447</v>
      </c>
      <c r="G45" s="276"/>
      <c r="H45" s="276"/>
      <c r="I45" s="71"/>
    </row>
    <row r="46" spans="1:9" ht="12.75">
      <c r="A46" s="63"/>
      <c r="B46" s="63"/>
      <c r="C46" s="218" t="s">
        <v>77</v>
      </c>
      <c r="D46" s="251"/>
      <c r="E46" s="72"/>
      <c r="F46" s="218" t="s">
        <v>78</v>
      </c>
      <c r="G46" s="251"/>
      <c r="H46" s="251"/>
      <c r="I46" s="43"/>
    </row>
    <row r="47" spans="1:9" ht="12.75">
      <c r="A47" s="63" t="s">
        <v>64</v>
      </c>
      <c r="B47" s="63"/>
      <c r="C47" s="275"/>
      <c r="D47" s="276"/>
      <c r="E47" s="71"/>
      <c r="F47" s="277" t="s">
        <v>453</v>
      </c>
      <c r="G47" s="276"/>
      <c r="H47" s="276"/>
      <c r="I47" s="71"/>
    </row>
    <row r="48" spans="1:9" ht="12.75">
      <c r="A48" s="66"/>
      <c r="B48" s="66"/>
      <c r="C48" s="218" t="s">
        <v>77</v>
      </c>
      <c r="D48" s="251"/>
      <c r="E48" s="72"/>
      <c r="F48" s="218" t="s">
        <v>78</v>
      </c>
      <c r="G48" s="251"/>
      <c r="H48" s="251"/>
      <c r="I48" s="43"/>
    </row>
    <row r="49" spans="1:9" ht="12.75">
      <c r="A49" s="60" t="s">
        <v>197</v>
      </c>
      <c r="B49" s="60"/>
      <c r="C49" s="275"/>
      <c r="D49" s="276"/>
      <c r="E49" s="71"/>
      <c r="F49" s="277" t="s">
        <v>453</v>
      </c>
      <c r="G49" s="276"/>
      <c r="H49" s="276"/>
      <c r="I49" s="71"/>
    </row>
    <row r="50" spans="1:9" ht="12.75">
      <c r="A50" s="43"/>
      <c r="B50" s="43"/>
      <c r="C50" s="218" t="s">
        <v>77</v>
      </c>
      <c r="D50" s="251"/>
      <c r="E50" s="67"/>
      <c r="F50" s="218" t="s">
        <v>78</v>
      </c>
      <c r="G50" s="251"/>
      <c r="H50" s="251"/>
      <c r="I50" s="43"/>
    </row>
  </sheetData>
  <sheetProtection/>
  <mergeCells count="26">
    <mergeCell ref="C50:D50"/>
    <mergeCell ref="F50:H50"/>
    <mergeCell ref="C47:D47"/>
    <mergeCell ref="F47:H47"/>
    <mergeCell ref="C48:D48"/>
    <mergeCell ref="F48:H48"/>
    <mergeCell ref="C49:D49"/>
    <mergeCell ref="F49:H49"/>
    <mergeCell ref="J9:J11"/>
    <mergeCell ref="D10:D11"/>
    <mergeCell ref="E10:G10"/>
    <mergeCell ref="C45:D45"/>
    <mergeCell ref="F45:H45"/>
    <mergeCell ref="C46:D46"/>
    <mergeCell ref="F46:H46"/>
    <mergeCell ref="I9:I11"/>
    <mergeCell ref="A1:J1"/>
    <mergeCell ref="A6:J6"/>
    <mergeCell ref="A3:J3"/>
    <mergeCell ref="A7:J7"/>
    <mergeCell ref="A41:B41"/>
    <mergeCell ref="A9:A11"/>
    <mergeCell ref="B9:B11"/>
    <mergeCell ref="C9:C11"/>
    <mergeCell ref="D9:G9"/>
    <mergeCell ref="H9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B60"/>
  <sheetViews>
    <sheetView zoomScalePageLayoutView="0" workbookViewId="0" topLeftCell="A40">
      <selection activeCell="CM49" sqref="CM49"/>
    </sheetView>
  </sheetViews>
  <sheetFormatPr defaultColWidth="1.12109375" defaultRowHeight="12.75"/>
  <cols>
    <col min="1" max="79" width="1.12109375" style="89" customWidth="1"/>
    <col min="80" max="80" width="12.875" style="89" customWidth="1"/>
    <col min="81" max="16384" width="1.12109375" style="89" customWidth="1"/>
  </cols>
  <sheetData>
    <row r="1" spans="1:80" s="87" customFormat="1" ht="15">
      <c r="A1" s="384" t="s">
        <v>278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</row>
    <row r="2" s="88" customFormat="1" ht="7.5"/>
    <row r="3" spans="1:80" ht="12.75">
      <c r="A3" s="385" t="s">
        <v>279</v>
      </c>
      <c r="B3" s="386"/>
      <c r="C3" s="386"/>
      <c r="D3" s="387"/>
      <c r="E3" s="385" t="s">
        <v>27</v>
      </c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7"/>
      <c r="AJ3" s="385" t="s">
        <v>280</v>
      </c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7"/>
      <c r="AX3" s="385" t="s">
        <v>41</v>
      </c>
      <c r="AY3" s="386"/>
      <c r="AZ3" s="386"/>
      <c r="BA3" s="386"/>
      <c r="BB3" s="386"/>
      <c r="BC3" s="386"/>
      <c r="BD3" s="386"/>
      <c r="BE3" s="386"/>
      <c r="BF3" s="387"/>
      <c r="BG3" s="385" t="s">
        <v>41</v>
      </c>
      <c r="BH3" s="386"/>
      <c r="BI3" s="386"/>
      <c r="BJ3" s="386"/>
      <c r="BK3" s="386"/>
      <c r="BL3" s="386"/>
      <c r="BM3" s="386"/>
      <c r="BN3" s="386"/>
      <c r="BO3" s="387"/>
      <c r="BP3" s="385" t="s">
        <v>281</v>
      </c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7"/>
    </row>
    <row r="4" spans="1:80" ht="12.75">
      <c r="A4" s="388" t="s">
        <v>282</v>
      </c>
      <c r="B4" s="389"/>
      <c r="C4" s="389"/>
      <c r="D4" s="390"/>
      <c r="E4" s="388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90"/>
      <c r="AJ4" s="388" t="s">
        <v>283</v>
      </c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90"/>
      <c r="AX4" s="388" t="s">
        <v>284</v>
      </c>
      <c r="AY4" s="389"/>
      <c r="AZ4" s="389"/>
      <c r="BA4" s="389"/>
      <c r="BB4" s="389"/>
      <c r="BC4" s="389"/>
      <c r="BD4" s="389"/>
      <c r="BE4" s="389"/>
      <c r="BF4" s="390"/>
      <c r="BG4" s="388" t="s">
        <v>285</v>
      </c>
      <c r="BH4" s="389"/>
      <c r="BI4" s="389"/>
      <c r="BJ4" s="389"/>
      <c r="BK4" s="389"/>
      <c r="BL4" s="389"/>
      <c r="BM4" s="389"/>
      <c r="BN4" s="389"/>
      <c r="BO4" s="390"/>
      <c r="BP4" s="388" t="s">
        <v>286</v>
      </c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90"/>
    </row>
    <row r="5" spans="1:80" ht="12.75">
      <c r="A5" s="388"/>
      <c r="B5" s="389"/>
      <c r="C5" s="389"/>
      <c r="D5" s="390"/>
      <c r="E5" s="388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90"/>
      <c r="AJ5" s="388" t="s">
        <v>287</v>
      </c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90"/>
      <c r="AX5" s="388" t="s">
        <v>288</v>
      </c>
      <c r="AY5" s="389"/>
      <c r="AZ5" s="389"/>
      <c r="BA5" s="389"/>
      <c r="BB5" s="389"/>
      <c r="BC5" s="389"/>
      <c r="BD5" s="389"/>
      <c r="BE5" s="389"/>
      <c r="BF5" s="390"/>
      <c r="BG5" s="388"/>
      <c r="BH5" s="389"/>
      <c r="BI5" s="389"/>
      <c r="BJ5" s="389"/>
      <c r="BK5" s="389"/>
      <c r="BL5" s="389"/>
      <c r="BM5" s="389"/>
      <c r="BN5" s="389"/>
      <c r="BO5" s="390"/>
      <c r="BP5" s="388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90"/>
    </row>
    <row r="6" spans="1:80" ht="12.75">
      <c r="A6" s="391"/>
      <c r="B6" s="392"/>
      <c r="C6" s="392"/>
      <c r="D6" s="393"/>
      <c r="E6" s="391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3"/>
      <c r="AJ6" s="391" t="s">
        <v>289</v>
      </c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3"/>
      <c r="AX6" s="391"/>
      <c r="AY6" s="392"/>
      <c r="AZ6" s="392"/>
      <c r="BA6" s="392"/>
      <c r="BB6" s="392"/>
      <c r="BC6" s="392"/>
      <c r="BD6" s="392"/>
      <c r="BE6" s="392"/>
      <c r="BF6" s="393"/>
      <c r="BG6" s="391"/>
      <c r="BH6" s="392"/>
      <c r="BI6" s="392"/>
      <c r="BJ6" s="392"/>
      <c r="BK6" s="392"/>
      <c r="BL6" s="392"/>
      <c r="BM6" s="392"/>
      <c r="BN6" s="392"/>
      <c r="BO6" s="393"/>
      <c r="BP6" s="391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3"/>
    </row>
    <row r="7" spans="1:80" ht="12.75">
      <c r="A7" s="391">
        <v>1</v>
      </c>
      <c r="B7" s="392"/>
      <c r="C7" s="392"/>
      <c r="D7" s="393"/>
      <c r="E7" s="391">
        <v>2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3"/>
      <c r="AJ7" s="391">
        <v>3</v>
      </c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3"/>
      <c r="AX7" s="391">
        <v>4</v>
      </c>
      <c r="AY7" s="392"/>
      <c r="AZ7" s="392"/>
      <c r="BA7" s="392"/>
      <c r="BB7" s="392"/>
      <c r="BC7" s="392"/>
      <c r="BD7" s="392"/>
      <c r="BE7" s="392"/>
      <c r="BF7" s="393"/>
      <c r="BG7" s="391">
        <v>5</v>
      </c>
      <c r="BH7" s="392"/>
      <c r="BI7" s="392"/>
      <c r="BJ7" s="392"/>
      <c r="BK7" s="392"/>
      <c r="BL7" s="392"/>
      <c r="BM7" s="392"/>
      <c r="BN7" s="392"/>
      <c r="BO7" s="393"/>
      <c r="BP7" s="391">
        <v>6</v>
      </c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3"/>
    </row>
    <row r="8" spans="1:80" ht="12.75">
      <c r="A8" s="394"/>
      <c r="B8" s="395"/>
      <c r="C8" s="395"/>
      <c r="D8" s="396"/>
      <c r="E8" s="394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6"/>
      <c r="AJ8" s="397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9"/>
      <c r="AX8" s="397"/>
      <c r="AY8" s="398"/>
      <c r="AZ8" s="398"/>
      <c r="BA8" s="398"/>
      <c r="BB8" s="398"/>
      <c r="BC8" s="398"/>
      <c r="BD8" s="398"/>
      <c r="BE8" s="398"/>
      <c r="BF8" s="399"/>
      <c r="BG8" s="397"/>
      <c r="BH8" s="398"/>
      <c r="BI8" s="398"/>
      <c r="BJ8" s="398"/>
      <c r="BK8" s="398"/>
      <c r="BL8" s="398"/>
      <c r="BM8" s="398"/>
      <c r="BN8" s="398"/>
      <c r="BO8" s="399"/>
      <c r="BP8" s="397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9"/>
    </row>
    <row r="9" spans="1:80" ht="12.75">
      <c r="A9" s="394"/>
      <c r="B9" s="395"/>
      <c r="C9" s="395"/>
      <c r="D9" s="396"/>
      <c r="E9" s="394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6"/>
      <c r="AJ9" s="397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9"/>
      <c r="AX9" s="397"/>
      <c r="AY9" s="398"/>
      <c r="AZ9" s="398"/>
      <c r="BA9" s="398"/>
      <c r="BB9" s="398"/>
      <c r="BC9" s="398"/>
      <c r="BD9" s="398"/>
      <c r="BE9" s="398"/>
      <c r="BF9" s="399"/>
      <c r="BG9" s="397"/>
      <c r="BH9" s="398"/>
      <c r="BI9" s="398"/>
      <c r="BJ9" s="398"/>
      <c r="BK9" s="398"/>
      <c r="BL9" s="398"/>
      <c r="BM9" s="398"/>
      <c r="BN9" s="398"/>
      <c r="BO9" s="399"/>
      <c r="BP9" s="397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9"/>
    </row>
    <row r="10" spans="1:80" ht="12.75">
      <c r="A10" s="394"/>
      <c r="B10" s="395"/>
      <c r="C10" s="395"/>
      <c r="D10" s="396"/>
      <c r="E10" s="400" t="s">
        <v>25</v>
      </c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2"/>
      <c r="AJ10" s="403" t="s">
        <v>213</v>
      </c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404"/>
      <c r="AX10" s="403" t="s">
        <v>213</v>
      </c>
      <c r="AY10" s="363"/>
      <c r="AZ10" s="363"/>
      <c r="BA10" s="363"/>
      <c r="BB10" s="363"/>
      <c r="BC10" s="363"/>
      <c r="BD10" s="363"/>
      <c r="BE10" s="363"/>
      <c r="BF10" s="404"/>
      <c r="BG10" s="403" t="s">
        <v>213</v>
      </c>
      <c r="BH10" s="363"/>
      <c r="BI10" s="363"/>
      <c r="BJ10" s="363"/>
      <c r="BK10" s="363"/>
      <c r="BL10" s="363"/>
      <c r="BM10" s="363"/>
      <c r="BN10" s="363"/>
      <c r="BO10" s="404"/>
      <c r="BP10" s="397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9"/>
    </row>
    <row r="11" s="90" customFormat="1" ht="15"/>
    <row r="12" spans="1:80" s="87" customFormat="1" ht="15">
      <c r="A12" s="384" t="s">
        <v>290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</row>
    <row r="13" s="88" customFormat="1" ht="7.5"/>
    <row r="14" spans="1:80" ht="12.75">
      <c r="A14" s="385" t="s">
        <v>279</v>
      </c>
      <c r="B14" s="386"/>
      <c r="C14" s="386"/>
      <c r="D14" s="387"/>
      <c r="E14" s="385" t="s">
        <v>27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7"/>
      <c r="AJ14" s="385" t="s">
        <v>291</v>
      </c>
      <c r="AK14" s="386"/>
      <c r="AL14" s="386"/>
      <c r="AM14" s="386"/>
      <c r="AN14" s="386"/>
      <c r="AO14" s="386"/>
      <c r="AP14" s="386"/>
      <c r="AQ14" s="386"/>
      <c r="AR14" s="386"/>
      <c r="AS14" s="386"/>
      <c r="AT14" s="387"/>
      <c r="AU14" s="385" t="s">
        <v>41</v>
      </c>
      <c r="AV14" s="386"/>
      <c r="AW14" s="386"/>
      <c r="AX14" s="386"/>
      <c r="AY14" s="386"/>
      <c r="AZ14" s="386"/>
      <c r="BA14" s="386"/>
      <c r="BB14" s="386"/>
      <c r="BC14" s="386"/>
      <c r="BD14" s="387"/>
      <c r="BE14" s="385" t="s">
        <v>292</v>
      </c>
      <c r="BF14" s="386"/>
      <c r="BG14" s="386"/>
      <c r="BH14" s="386"/>
      <c r="BI14" s="386"/>
      <c r="BJ14" s="386"/>
      <c r="BK14" s="386"/>
      <c r="BL14" s="386"/>
      <c r="BM14" s="386"/>
      <c r="BN14" s="386"/>
      <c r="BO14" s="387"/>
      <c r="BP14" s="385" t="s">
        <v>281</v>
      </c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7"/>
    </row>
    <row r="15" spans="1:80" ht="12.75">
      <c r="A15" s="388" t="s">
        <v>282</v>
      </c>
      <c r="B15" s="389"/>
      <c r="C15" s="389"/>
      <c r="D15" s="390"/>
      <c r="E15" s="388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90"/>
      <c r="AJ15" s="388" t="s">
        <v>284</v>
      </c>
      <c r="AK15" s="389"/>
      <c r="AL15" s="389"/>
      <c r="AM15" s="389"/>
      <c r="AN15" s="389"/>
      <c r="AO15" s="389"/>
      <c r="AP15" s="389"/>
      <c r="AQ15" s="389"/>
      <c r="AR15" s="389"/>
      <c r="AS15" s="389"/>
      <c r="AT15" s="390"/>
      <c r="AU15" s="388" t="s">
        <v>293</v>
      </c>
      <c r="AV15" s="389"/>
      <c r="AW15" s="389"/>
      <c r="AX15" s="389"/>
      <c r="AY15" s="389"/>
      <c r="AZ15" s="389"/>
      <c r="BA15" s="389"/>
      <c r="BB15" s="389"/>
      <c r="BC15" s="389"/>
      <c r="BD15" s="390"/>
      <c r="BE15" s="388" t="s">
        <v>59</v>
      </c>
      <c r="BF15" s="389"/>
      <c r="BG15" s="389"/>
      <c r="BH15" s="389"/>
      <c r="BI15" s="389"/>
      <c r="BJ15" s="389"/>
      <c r="BK15" s="389"/>
      <c r="BL15" s="389"/>
      <c r="BM15" s="389"/>
      <c r="BN15" s="389"/>
      <c r="BO15" s="390"/>
      <c r="BP15" s="388" t="s">
        <v>286</v>
      </c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90"/>
    </row>
    <row r="16" spans="1:80" ht="12.75">
      <c r="A16" s="388"/>
      <c r="B16" s="389"/>
      <c r="C16" s="389"/>
      <c r="D16" s="390"/>
      <c r="E16" s="388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90"/>
      <c r="AJ16" s="388" t="s">
        <v>294</v>
      </c>
      <c r="AK16" s="389"/>
      <c r="AL16" s="389"/>
      <c r="AM16" s="389"/>
      <c r="AN16" s="389"/>
      <c r="AO16" s="389"/>
      <c r="AP16" s="389"/>
      <c r="AQ16" s="389"/>
      <c r="AR16" s="389"/>
      <c r="AS16" s="389"/>
      <c r="AT16" s="390"/>
      <c r="AU16" s="388" t="s">
        <v>295</v>
      </c>
      <c r="AV16" s="389"/>
      <c r="AW16" s="389"/>
      <c r="AX16" s="389"/>
      <c r="AY16" s="389"/>
      <c r="AZ16" s="389"/>
      <c r="BA16" s="389"/>
      <c r="BB16" s="389"/>
      <c r="BC16" s="389"/>
      <c r="BD16" s="390"/>
      <c r="BE16" s="388" t="s">
        <v>296</v>
      </c>
      <c r="BF16" s="389"/>
      <c r="BG16" s="389"/>
      <c r="BH16" s="389"/>
      <c r="BI16" s="389"/>
      <c r="BJ16" s="389"/>
      <c r="BK16" s="389"/>
      <c r="BL16" s="389"/>
      <c r="BM16" s="389"/>
      <c r="BN16" s="389"/>
      <c r="BO16" s="390"/>
      <c r="BP16" s="388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90"/>
    </row>
    <row r="17" spans="1:80" ht="12.75">
      <c r="A17" s="391"/>
      <c r="B17" s="392"/>
      <c r="C17" s="392"/>
      <c r="D17" s="393"/>
      <c r="E17" s="391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3"/>
      <c r="AJ17" s="391" t="s">
        <v>297</v>
      </c>
      <c r="AK17" s="392"/>
      <c r="AL17" s="392"/>
      <c r="AM17" s="392"/>
      <c r="AN17" s="392"/>
      <c r="AO17" s="392"/>
      <c r="AP17" s="392"/>
      <c r="AQ17" s="392"/>
      <c r="AR17" s="392"/>
      <c r="AS17" s="392"/>
      <c r="AT17" s="393"/>
      <c r="AU17" s="391" t="s">
        <v>298</v>
      </c>
      <c r="AV17" s="392"/>
      <c r="AW17" s="392"/>
      <c r="AX17" s="392"/>
      <c r="AY17" s="392"/>
      <c r="AZ17" s="392"/>
      <c r="BA17" s="392"/>
      <c r="BB17" s="392"/>
      <c r="BC17" s="392"/>
      <c r="BD17" s="393"/>
      <c r="BE17" s="391" t="s">
        <v>299</v>
      </c>
      <c r="BF17" s="392"/>
      <c r="BG17" s="392"/>
      <c r="BH17" s="392"/>
      <c r="BI17" s="392"/>
      <c r="BJ17" s="392"/>
      <c r="BK17" s="392"/>
      <c r="BL17" s="392"/>
      <c r="BM17" s="392"/>
      <c r="BN17" s="392"/>
      <c r="BO17" s="393"/>
      <c r="BP17" s="391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3"/>
    </row>
    <row r="18" spans="1:80" ht="12.75">
      <c r="A18" s="391">
        <v>1</v>
      </c>
      <c r="B18" s="392"/>
      <c r="C18" s="392"/>
      <c r="D18" s="393"/>
      <c r="E18" s="391">
        <v>2</v>
      </c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3"/>
      <c r="AJ18" s="391">
        <v>3</v>
      </c>
      <c r="AK18" s="392"/>
      <c r="AL18" s="392"/>
      <c r="AM18" s="392"/>
      <c r="AN18" s="392"/>
      <c r="AO18" s="392"/>
      <c r="AP18" s="392"/>
      <c r="AQ18" s="392"/>
      <c r="AR18" s="392"/>
      <c r="AS18" s="392"/>
      <c r="AT18" s="393"/>
      <c r="AU18" s="391">
        <v>4</v>
      </c>
      <c r="AV18" s="392"/>
      <c r="AW18" s="392"/>
      <c r="AX18" s="392"/>
      <c r="AY18" s="392"/>
      <c r="AZ18" s="392"/>
      <c r="BA18" s="392"/>
      <c r="BB18" s="392"/>
      <c r="BC18" s="392"/>
      <c r="BD18" s="393"/>
      <c r="BE18" s="391">
        <v>5</v>
      </c>
      <c r="BF18" s="392"/>
      <c r="BG18" s="392"/>
      <c r="BH18" s="392"/>
      <c r="BI18" s="392"/>
      <c r="BJ18" s="392"/>
      <c r="BK18" s="392"/>
      <c r="BL18" s="392"/>
      <c r="BM18" s="392"/>
      <c r="BN18" s="392"/>
      <c r="BO18" s="393"/>
      <c r="BP18" s="391">
        <v>6</v>
      </c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3"/>
    </row>
    <row r="19" spans="1:80" ht="12.75">
      <c r="A19" s="394">
        <v>1</v>
      </c>
      <c r="B19" s="395"/>
      <c r="C19" s="395"/>
      <c r="D19" s="396"/>
      <c r="E19" s="405" t="s">
        <v>108</v>
      </c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7"/>
      <c r="AJ19" s="397">
        <v>4</v>
      </c>
      <c r="AK19" s="398"/>
      <c r="AL19" s="398"/>
      <c r="AM19" s="398"/>
      <c r="AN19" s="398"/>
      <c r="AO19" s="398"/>
      <c r="AP19" s="398"/>
      <c r="AQ19" s="398"/>
      <c r="AR19" s="398"/>
      <c r="AS19" s="398"/>
      <c r="AT19" s="399"/>
      <c r="AU19" s="397">
        <v>10</v>
      </c>
      <c r="AV19" s="398"/>
      <c r="AW19" s="398"/>
      <c r="AX19" s="398"/>
      <c r="AY19" s="398"/>
      <c r="AZ19" s="398"/>
      <c r="BA19" s="398"/>
      <c r="BB19" s="398"/>
      <c r="BC19" s="398"/>
      <c r="BD19" s="399"/>
      <c r="BE19" s="408">
        <v>50</v>
      </c>
      <c r="BF19" s="409"/>
      <c r="BG19" s="409"/>
      <c r="BH19" s="409"/>
      <c r="BI19" s="409"/>
      <c r="BJ19" s="409"/>
      <c r="BK19" s="409"/>
      <c r="BL19" s="409"/>
      <c r="BM19" s="409"/>
      <c r="BN19" s="409"/>
      <c r="BO19" s="410"/>
      <c r="BP19" s="408">
        <f>AJ19*AU19*BE19</f>
        <v>2000</v>
      </c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09"/>
      <c r="CB19" s="410"/>
    </row>
    <row r="20" spans="1:80" ht="12.75">
      <c r="A20" s="394"/>
      <c r="B20" s="395"/>
      <c r="C20" s="395"/>
      <c r="D20" s="396"/>
      <c r="E20" s="405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7"/>
      <c r="AJ20" s="397"/>
      <c r="AK20" s="398"/>
      <c r="AL20" s="398"/>
      <c r="AM20" s="398"/>
      <c r="AN20" s="398"/>
      <c r="AO20" s="398"/>
      <c r="AP20" s="398"/>
      <c r="AQ20" s="398"/>
      <c r="AR20" s="398"/>
      <c r="AS20" s="398"/>
      <c r="AT20" s="399"/>
      <c r="AU20" s="397"/>
      <c r="AV20" s="398"/>
      <c r="AW20" s="398"/>
      <c r="AX20" s="398"/>
      <c r="AY20" s="398"/>
      <c r="AZ20" s="398"/>
      <c r="BA20" s="398"/>
      <c r="BB20" s="398"/>
      <c r="BC20" s="398"/>
      <c r="BD20" s="399"/>
      <c r="BE20" s="408"/>
      <c r="BF20" s="409"/>
      <c r="BG20" s="409"/>
      <c r="BH20" s="409"/>
      <c r="BI20" s="409"/>
      <c r="BJ20" s="409"/>
      <c r="BK20" s="409"/>
      <c r="BL20" s="409"/>
      <c r="BM20" s="409"/>
      <c r="BN20" s="409"/>
      <c r="BO20" s="410"/>
      <c r="BP20" s="408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10"/>
    </row>
    <row r="21" spans="1:80" ht="12.75">
      <c r="A21" s="394"/>
      <c r="B21" s="395"/>
      <c r="C21" s="395"/>
      <c r="D21" s="396"/>
      <c r="E21" s="400" t="s">
        <v>25</v>
      </c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2"/>
      <c r="AJ21" s="403" t="s">
        <v>213</v>
      </c>
      <c r="AK21" s="363"/>
      <c r="AL21" s="363"/>
      <c r="AM21" s="363"/>
      <c r="AN21" s="363"/>
      <c r="AO21" s="363"/>
      <c r="AP21" s="363"/>
      <c r="AQ21" s="363"/>
      <c r="AR21" s="363"/>
      <c r="AS21" s="363"/>
      <c r="AT21" s="404"/>
      <c r="AU21" s="403" t="s">
        <v>213</v>
      </c>
      <c r="AV21" s="363"/>
      <c r="AW21" s="363"/>
      <c r="AX21" s="363"/>
      <c r="AY21" s="363"/>
      <c r="AZ21" s="363"/>
      <c r="BA21" s="363"/>
      <c r="BB21" s="363"/>
      <c r="BC21" s="363"/>
      <c r="BD21" s="404"/>
      <c r="BE21" s="411" t="s">
        <v>213</v>
      </c>
      <c r="BF21" s="412"/>
      <c r="BG21" s="412"/>
      <c r="BH21" s="412"/>
      <c r="BI21" s="412"/>
      <c r="BJ21" s="412"/>
      <c r="BK21" s="412"/>
      <c r="BL21" s="412"/>
      <c r="BM21" s="412"/>
      <c r="BN21" s="412"/>
      <c r="BO21" s="413"/>
      <c r="BP21" s="408">
        <f>BP19</f>
        <v>2000</v>
      </c>
      <c r="BQ21" s="409"/>
      <c r="BR21" s="409"/>
      <c r="BS21" s="409"/>
      <c r="BT21" s="409"/>
      <c r="BU21" s="409"/>
      <c r="BV21" s="409"/>
      <c r="BW21" s="409"/>
      <c r="BX21" s="409"/>
      <c r="BY21" s="409"/>
      <c r="BZ21" s="409"/>
      <c r="CA21" s="409"/>
      <c r="CB21" s="410"/>
    </row>
    <row r="22" s="90" customFormat="1" ht="15"/>
    <row r="23" spans="1:80" s="87" customFormat="1" ht="15">
      <c r="A23" s="384" t="s">
        <v>300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</row>
    <row r="24" spans="1:80" ht="15">
      <c r="A24" s="384" t="s">
        <v>301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</row>
    <row r="25" spans="1:80" ht="15">
      <c r="A25" s="384" t="s">
        <v>302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</row>
    <row r="26" s="88" customFormat="1" ht="7.5"/>
    <row r="27" spans="1:80" ht="12.75">
      <c r="A27" s="385" t="s">
        <v>279</v>
      </c>
      <c r="B27" s="386"/>
      <c r="C27" s="386"/>
      <c r="D27" s="387"/>
      <c r="E27" s="385" t="s">
        <v>28</v>
      </c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7"/>
      <c r="BE27" s="414" t="s">
        <v>303</v>
      </c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6"/>
      <c r="BQ27" s="385" t="s">
        <v>304</v>
      </c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7"/>
    </row>
    <row r="28" spans="1:80" ht="12.75">
      <c r="A28" s="388" t="s">
        <v>282</v>
      </c>
      <c r="B28" s="389"/>
      <c r="C28" s="389"/>
      <c r="D28" s="390"/>
      <c r="E28" s="388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90"/>
      <c r="BE28" s="417" t="s">
        <v>305</v>
      </c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9"/>
      <c r="BQ28" s="388" t="s">
        <v>289</v>
      </c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90"/>
    </row>
    <row r="29" spans="1:80" ht="12.75">
      <c r="A29" s="388"/>
      <c r="B29" s="389"/>
      <c r="C29" s="389"/>
      <c r="D29" s="390"/>
      <c r="E29" s="388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90"/>
      <c r="BE29" s="417" t="s">
        <v>306</v>
      </c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9"/>
      <c r="BQ29" s="388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90"/>
    </row>
    <row r="30" spans="1:80" ht="12.75">
      <c r="A30" s="391"/>
      <c r="B30" s="392"/>
      <c r="C30" s="392"/>
      <c r="D30" s="393"/>
      <c r="E30" s="391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3"/>
      <c r="BE30" s="403" t="s">
        <v>307</v>
      </c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404"/>
      <c r="BQ30" s="391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3"/>
    </row>
    <row r="31" spans="1:80" ht="12.75">
      <c r="A31" s="420">
        <v>1</v>
      </c>
      <c r="B31" s="421"/>
      <c r="C31" s="421"/>
      <c r="D31" s="422"/>
      <c r="E31" s="420">
        <v>2</v>
      </c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2"/>
      <c r="BE31" s="423">
        <v>3</v>
      </c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5"/>
      <c r="BQ31" s="420">
        <v>4</v>
      </c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</row>
    <row r="32" spans="1:80" ht="12.75">
      <c r="A32" s="423">
        <v>1</v>
      </c>
      <c r="B32" s="424"/>
      <c r="C32" s="424"/>
      <c r="D32" s="425"/>
      <c r="E32" s="405" t="s">
        <v>29</v>
      </c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7"/>
      <c r="BE32" s="423" t="s">
        <v>213</v>
      </c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5"/>
      <c r="BQ32" s="426">
        <f>BQ33+BQ35+BQ36</f>
        <v>7299072</v>
      </c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2"/>
    </row>
    <row r="33" spans="1:80" ht="12.75">
      <c r="A33" s="385" t="s">
        <v>30</v>
      </c>
      <c r="B33" s="386"/>
      <c r="C33" s="386"/>
      <c r="D33" s="387"/>
      <c r="E33" s="427" t="s">
        <v>4</v>
      </c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9"/>
      <c r="BE33" s="430">
        <v>33177600</v>
      </c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2"/>
      <c r="BQ33" s="430">
        <f>BE33*0.22</f>
        <v>7299072</v>
      </c>
      <c r="BR33" s="431"/>
      <c r="BS33" s="431"/>
      <c r="BT33" s="431"/>
      <c r="BU33" s="431"/>
      <c r="BV33" s="431"/>
      <c r="BW33" s="431"/>
      <c r="BX33" s="431"/>
      <c r="BY33" s="431"/>
      <c r="BZ33" s="431"/>
      <c r="CA33" s="431"/>
      <c r="CB33" s="432"/>
    </row>
    <row r="34" spans="1:80" ht="12.75">
      <c r="A34" s="391"/>
      <c r="B34" s="392"/>
      <c r="C34" s="392"/>
      <c r="D34" s="393"/>
      <c r="E34" s="381" t="s">
        <v>308</v>
      </c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3"/>
      <c r="BE34" s="408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10"/>
      <c r="BQ34" s="408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10"/>
    </row>
    <row r="35" spans="1:80" ht="12.75">
      <c r="A35" s="423" t="s">
        <v>31</v>
      </c>
      <c r="B35" s="424"/>
      <c r="C35" s="424"/>
      <c r="D35" s="425"/>
      <c r="E35" s="433" t="s">
        <v>309</v>
      </c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5"/>
      <c r="BE35" s="42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7"/>
      <c r="BQ35" s="42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7"/>
    </row>
    <row r="36" spans="1:80" ht="12.75">
      <c r="A36" s="385" t="s">
        <v>32</v>
      </c>
      <c r="B36" s="386"/>
      <c r="C36" s="386"/>
      <c r="D36" s="387"/>
      <c r="E36" s="427" t="s">
        <v>310</v>
      </c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9"/>
      <c r="BE36" s="430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2"/>
      <c r="BQ36" s="430"/>
      <c r="BR36" s="431"/>
      <c r="BS36" s="431"/>
      <c r="BT36" s="431"/>
      <c r="BU36" s="431"/>
      <c r="BV36" s="431"/>
      <c r="BW36" s="431"/>
      <c r="BX36" s="431"/>
      <c r="BY36" s="431"/>
      <c r="BZ36" s="431"/>
      <c r="CA36" s="431"/>
      <c r="CB36" s="432"/>
    </row>
    <row r="37" spans="1:80" ht="12.75">
      <c r="A37" s="391"/>
      <c r="B37" s="392"/>
      <c r="C37" s="392"/>
      <c r="D37" s="393"/>
      <c r="E37" s="381" t="s">
        <v>311</v>
      </c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3"/>
      <c r="BE37" s="408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10"/>
      <c r="BQ37" s="408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10"/>
    </row>
    <row r="38" spans="1:80" ht="12.75">
      <c r="A38" s="385">
        <v>2</v>
      </c>
      <c r="B38" s="386"/>
      <c r="C38" s="386"/>
      <c r="D38" s="387"/>
      <c r="E38" s="438" t="s">
        <v>312</v>
      </c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40"/>
      <c r="BE38" s="441" t="s">
        <v>213</v>
      </c>
      <c r="BF38" s="442"/>
      <c r="BG38" s="442"/>
      <c r="BH38" s="442"/>
      <c r="BI38" s="442"/>
      <c r="BJ38" s="442"/>
      <c r="BK38" s="442"/>
      <c r="BL38" s="442"/>
      <c r="BM38" s="442"/>
      <c r="BN38" s="442"/>
      <c r="BO38" s="442"/>
      <c r="BP38" s="443"/>
      <c r="BQ38" s="430">
        <f>BQ40+BQ43+BQ45+BQ47+BQ49</f>
        <v>1028505.6</v>
      </c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2"/>
    </row>
    <row r="39" spans="1:80" ht="12.75">
      <c r="A39" s="391"/>
      <c r="B39" s="392"/>
      <c r="C39" s="392"/>
      <c r="D39" s="393"/>
      <c r="E39" s="394" t="s">
        <v>313</v>
      </c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6"/>
      <c r="BE39" s="411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3"/>
      <c r="BQ39" s="408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10"/>
    </row>
    <row r="40" spans="1:80" ht="12.75">
      <c r="A40" s="385" t="s">
        <v>33</v>
      </c>
      <c r="B40" s="386"/>
      <c r="C40" s="386"/>
      <c r="D40" s="387"/>
      <c r="E40" s="427" t="s">
        <v>4</v>
      </c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9"/>
      <c r="BE40" s="430">
        <f>BE33</f>
        <v>33177600</v>
      </c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2"/>
      <c r="BQ40" s="430">
        <f>BE40*0.029</f>
        <v>962150.4</v>
      </c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2"/>
    </row>
    <row r="41" spans="1:80" ht="12.75">
      <c r="A41" s="388"/>
      <c r="B41" s="389"/>
      <c r="C41" s="389"/>
      <c r="D41" s="390"/>
      <c r="E41" s="447" t="s">
        <v>314</v>
      </c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9"/>
      <c r="BE41" s="444"/>
      <c r="BF41" s="445"/>
      <c r="BG41" s="445"/>
      <c r="BH41" s="445"/>
      <c r="BI41" s="445"/>
      <c r="BJ41" s="445"/>
      <c r="BK41" s="445"/>
      <c r="BL41" s="445"/>
      <c r="BM41" s="445"/>
      <c r="BN41" s="445"/>
      <c r="BO41" s="445"/>
      <c r="BP41" s="446"/>
      <c r="BQ41" s="444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6"/>
    </row>
    <row r="42" spans="1:80" ht="12.75">
      <c r="A42" s="391"/>
      <c r="B42" s="392"/>
      <c r="C42" s="392"/>
      <c r="D42" s="393"/>
      <c r="E42" s="381" t="s">
        <v>315</v>
      </c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3"/>
      <c r="BE42" s="408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10"/>
      <c r="BQ42" s="408"/>
      <c r="BR42" s="409"/>
      <c r="BS42" s="409"/>
      <c r="BT42" s="409"/>
      <c r="BU42" s="409"/>
      <c r="BV42" s="409"/>
      <c r="BW42" s="409"/>
      <c r="BX42" s="409"/>
      <c r="BY42" s="409"/>
      <c r="BZ42" s="409"/>
      <c r="CA42" s="409"/>
      <c r="CB42" s="410"/>
    </row>
    <row r="43" spans="1:80" ht="12.75">
      <c r="A43" s="385" t="s">
        <v>34</v>
      </c>
      <c r="B43" s="386"/>
      <c r="C43" s="386"/>
      <c r="D43" s="387"/>
      <c r="E43" s="427" t="s">
        <v>316</v>
      </c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9"/>
      <c r="BE43" s="430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2"/>
      <c r="BQ43" s="430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2"/>
    </row>
    <row r="44" spans="1:80" ht="12.75">
      <c r="A44" s="391"/>
      <c r="B44" s="392"/>
      <c r="C44" s="392"/>
      <c r="D44" s="393"/>
      <c r="E44" s="381" t="s">
        <v>317</v>
      </c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3"/>
      <c r="BE44" s="408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10"/>
      <c r="BQ44" s="408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10"/>
    </row>
    <row r="45" spans="1:80" ht="12.75">
      <c r="A45" s="385" t="s">
        <v>35</v>
      </c>
      <c r="B45" s="386"/>
      <c r="C45" s="386"/>
      <c r="D45" s="387"/>
      <c r="E45" s="427" t="s">
        <v>318</v>
      </c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9"/>
      <c r="BE45" s="430">
        <f>BE33</f>
        <v>33177600</v>
      </c>
      <c r="BF45" s="431"/>
      <c r="BG45" s="431"/>
      <c r="BH45" s="431"/>
      <c r="BI45" s="431"/>
      <c r="BJ45" s="431"/>
      <c r="BK45" s="431"/>
      <c r="BL45" s="431"/>
      <c r="BM45" s="431"/>
      <c r="BN45" s="431"/>
      <c r="BO45" s="431"/>
      <c r="BP45" s="432"/>
      <c r="BQ45" s="430">
        <f>BE45*0.002</f>
        <v>66355.2</v>
      </c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2"/>
    </row>
    <row r="46" spans="1:80" ht="12.75">
      <c r="A46" s="391"/>
      <c r="B46" s="392"/>
      <c r="C46" s="392"/>
      <c r="D46" s="393"/>
      <c r="E46" s="381" t="s">
        <v>319</v>
      </c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3"/>
      <c r="BE46" s="408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10"/>
      <c r="BQ46" s="408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10"/>
    </row>
    <row r="47" spans="1:80" ht="12.75">
      <c r="A47" s="385" t="s">
        <v>36</v>
      </c>
      <c r="B47" s="386"/>
      <c r="C47" s="386"/>
      <c r="D47" s="387"/>
      <c r="E47" s="427" t="s">
        <v>318</v>
      </c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9"/>
      <c r="BE47" s="430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2"/>
      <c r="BQ47" s="430"/>
      <c r="BR47" s="431"/>
      <c r="BS47" s="431"/>
      <c r="BT47" s="431"/>
      <c r="BU47" s="431"/>
      <c r="BV47" s="431"/>
      <c r="BW47" s="431"/>
      <c r="BX47" s="431"/>
      <c r="BY47" s="431"/>
      <c r="BZ47" s="431"/>
      <c r="CA47" s="431"/>
      <c r="CB47" s="432"/>
    </row>
    <row r="48" spans="1:80" ht="12.75" customHeight="1">
      <c r="A48" s="391"/>
      <c r="B48" s="392"/>
      <c r="C48" s="392"/>
      <c r="D48" s="393"/>
      <c r="E48" s="381" t="s">
        <v>320</v>
      </c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3"/>
      <c r="BE48" s="408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10"/>
      <c r="BQ48" s="408"/>
      <c r="BR48" s="409"/>
      <c r="BS48" s="409"/>
      <c r="BT48" s="409"/>
      <c r="BU48" s="409"/>
      <c r="BV48" s="409"/>
      <c r="BW48" s="409"/>
      <c r="BX48" s="409"/>
      <c r="BY48" s="409"/>
      <c r="BZ48" s="409"/>
      <c r="CA48" s="409"/>
      <c r="CB48" s="410"/>
    </row>
    <row r="49" spans="1:80" ht="12.75">
      <c r="A49" s="385" t="s">
        <v>37</v>
      </c>
      <c r="B49" s="386"/>
      <c r="C49" s="386"/>
      <c r="D49" s="387"/>
      <c r="E49" s="427" t="s">
        <v>318</v>
      </c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9"/>
      <c r="BE49" s="430"/>
      <c r="BF49" s="431"/>
      <c r="BG49" s="431"/>
      <c r="BH49" s="431"/>
      <c r="BI49" s="431"/>
      <c r="BJ49" s="431"/>
      <c r="BK49" s="431"/>
      <c r="BL49" s="431"/>
      <c r="BM49" s="431"/>
      <c r="BN49" s="431"/>
      <c r="BO49" s="431"/>
      <c r="BP49" s="432"/>
      <c r="BQ49" s="430"/>
      <c r="BR49" s="431"/>
      <c r="BS49" s="431"/>
      <c r="BT49" s="431"/>
      <c r="BU49" s="431"/>
      <c r="BV49" s="431"/>
      <c r="BW49" s="431"/>
      <c r="BX49" s="431"/>
      <c r="BY49" s="431"/>
      <c r="BZ49" s="431"/>
      <c r="CA49" s="431"/>
      <c r="CB49" s="432"/>
    </row>
    <row r="50" spans="1:80" ht="12.75" customHeight="1">
      <c r="A50" s="391"/>
      <c r="B50" s="392"/>
      <c r="C50" s="392"/>
      <c r="D50" s="393"/>
      <c r="E50" s="381" t="s">
        <v>320</v>
      </c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3"/>
      <c r="BE50" s="408"/>
      <c r="BF50" s="409"/>
      <c r="BG50" s="409"/>
      <c r="BH50" s="409"/>
      <c r="BI50" s="409"/>
      <c r="BJ50" s="409"/>
      <c r="BK50" s="409"/>
      <c r="BL50" s="409"/>
      <c r="BM50" s="409"/>
      <c r="BN50" s="409"/>
      <c r="BO50" s="409"/>
      <c r="BP50" s="410"/>
      <c r="BQ50" s="408"/>
      <c r="BR50" s="409"/>
      <c r="BS50" s="409"/>
      <c r="BT50" s="409"/>
      <c r="BU50" s="409"/>
      <c r="BV50" s="409"/>
      <c r="BW50" s="409"/>
      <c r="BX50" s="409"/>
      <c r="BY50" s="409"/>
      <c r="BZ50" s="409"/>
      <c r="CA50" s="409"/>
      <c r="CB50" s="410"/>
    </row>
    <row r="51" spans="1:80" ht="12.75">
      <c r="A51" s="385">
        <v>3</v>
      </c>
      <c r="B51" s="386"/>
      <c r="C51" s="386"/>
      <c r="D51" s="387"/>
      <c r="E51" s="438" t="s">
        <v>321</v>
      </c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40"/>
      <c r="BE51" s="430">
        <f>33177600-38964.705</f>
        <v>33138635.295</v>
      </c>
      <c r="BF51" s="431"/>
      <c r="BG51" s="431"/>
      <c r="BH51" s="431"/>
      <c r="BI51" s="431"/>
      <c r="BJ51" s="431"/>
      <c r="BK51" s="431"/>
      <c r="BL51" s="431"/>
      <c r="BM51" s="431"/>
      <c r="BN51" s="431"/>
      <c r="BO51" s="431"/>
      <c r="BP51" s="432"/>
      <c r="BQ51" s="430">
        <f>BE51*0.051</f>
        <v>1690070.400045</v>
      </c>
      <c r="BR51" s="431"/>
      <c r="BS51" s="431"/>
      <c r="BT51" s="431"/>
      <c r="BU51" s="431"/>
      <c r="BV51" s="431"/>
      <c r="BW51" s="431"/>
      <c r="BX51" s="431"/>
      <c r="BY51" s="431"/>
      <c r="BZ51" s="431"/>
      <c r="CA51" s="431"/>
      <c r="CB51" s="432"/>
    </row>
    <row r="52" spans="1:80" ht="12.75">
      <c r="A52" s="391"/>
      <c r="B52" s="392"/>
      <c r="C52" s="392"/>
      <c r="D52" s="393"/>
      <c r="E52" s="394" t="s">
        <v>322</v>
      </c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6"/>
      <c r="BE52" s="408"/>
      <c r="BF52" s="409"/>
      <c r="BG52" s="409"/>
      <c r="BH52" s="409"/>
      <c r="BI52" s="409"/>
      <c r="BJ52" s="409"/>
      <c r="BK52" s="409"/>
      <c r="BL52" s="409"/>
      <c r="BM52" s="409"/>
      <c r="BN52" s="409"/>
      <c r="BO52" s="409"/>
      <c r="BP52" s="410"/>
      <c r="BQ52" s="408"/>
      <c r="BR52" s="409"/>
      <c r="BS52" s="409"/>
      <c r="BT52" s="409"/>
      <c r="BU52" s="409"/>
      <c r="BV52" s="409"/>
      <c r="BW52" s="409"/>
      <c r="BX52" s="409"/>
      <c r="BY52" s="409"/>
      <c r="BZ52" s="409"/>
      <c r="CA52" s="409"/>
      <c r="CB52" s="410"/>
    </row>
    <row r="53" spans="1:80" ht="12.75">
      <c r="A53" s="423"/>
      <c r="B53" s="424"/>
      <c r="C53" s="424"/>
      <c r="D53" s="425"/>
      <c r="E53" s="400" t="s">
        <v>25</v>
      </c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2"/>
      <c r="BE53" s="450" t="s">
        <v>213</v>
      </c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2"/>
      <c r="BQ53" s="426">
        <f>BQ32+BQ38+BQ51</f>
        <v>10017648.000045</v>
      </c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7"/>
    </row>
    <row r="54" spans="1:80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CB54" s="172"/>
    </row>
    <row r="55" spans="1:80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CB55" s="173"/>
    </row>
    <row r="56" spans="3:51" ht="12.75">
      <c r="C56" s="89" t="s">
        <v>239</v>
      </c>
      <c r="AY56" s="89" t="s">
        <v>447</v>
      </c>
    </row>
    <row r="58" spans="3:51" ht="12.75">
      <c r="C58" s="89" t="s">
        <v>64</v>
      </c>
      <c r="AY58" s="89" t="s">
        <v>453</v>
      </c>
    </row>
    <row r="60" ht="12.75">
      <c r="C60" s="89" t="s">
        <v>462</v>
      </c>
    </row>
  </sheetData>
  <sheetProtection/>
  <mergeCells count="179">
    <mergeCell ref="A53:D53"/>
    <mergeCell ref="E53:BD53"/>
    <mergeCell ref="BE53:BP53"/>
    <mergeCell ref="BQ53:CB53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J4:AW4"/>
    <mergeCell ref="AX4:BF4"/>
    <mergeCell ref="BG4:BO4"/>
    <mergeCell ref="BP4:CB4"/>
    <mergeCell ref="A5:D5"/>
    <mergeCell ref="E5:AI5"/>
    <mergeCell ref="AJ5:AW5"/>
    <mergeCell ref="AX5:BF5"/>
    <mergeCell ref="BG5:BO5"/>
    <mergeCell ref="BP5:CB5"/>
    <mergeCell ref="E42:BD42"/>
    <mergeCell ref="A1:CB1"/>
    <mergeCell ref="A3:D3"/>
    <mergeCell ref="E3:AI3"/>
    <mergeCell ref="AJ3:AW3"/>
    <mergeCell ref="AX3:BF3"/>
    <mergeCell ref="BG3:BO3"/>
    <mergeCell ref="BP3:CB3"/>
    <mergeCell ref="A4:D4"/>
    <mergeCell ref="E4:AI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zoomScalePageLayoutView="0" workbookViewId="0" topLeftCell="A46">
      <selection activeCell="CL67" sqref="CL67"/>
    </sheetView>
  </sheetViews>
  <sheetFormatPr defaultColWidth="1.12109375" defaultRowHeight="12.75"/>
  <cols>
    <col min="1" max="17" width="1.12109375" style="89" customWidth="1"/>
    <col min="18" max="18" width="2.50390625" style="89" customWidth="1"/>
    <col min="19" max="80" width="1.12109375" style="89" customWidth="1"/>
    <col min="81" max="81" width="2.50390625" style="89" customWidth="1"/>
    <col min="82" max="16384" width="1.12109375" style="89" customWidth="1"/>
  </cols>
  <sheetData>
    <row r="1" spans="1:80" s="87" customFormat="1" ht="15">
      <c r="A1" s="384" t="s">
        <v>323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</row>
    <row r="2" spans="1:80" s="87" customFormat="1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s="87" customFormat="1" ht="15">
      <c r="A3" s="87" t="s">
        <v>324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7"/>
      <c r="BY3" s="457"/>
      <c r="BZ3" s="457"/>
      <c r="CA3" s="457"/>
      <c r="CB3" s="457"/>
    </row>
    <row r="4" spans="1:80" s="87" customFormat="1" ht="15">
      <c r="A4" s="87" t="s">
        <v>325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</row>
    <row r="6" spans="1:80" ht="12.75">
      <c r="A6" s="385" t="s">
        <v>279</v>
      </c>
      <c r="B6" s="386"/>
      <c r="C6" s="386"/>
      <c r="D6" s="387"/>
      <c r="E6" s="385" t="s">
        <v>1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7"/>
      <c r="AN6" s="385" t="s">
        <v>326</v>
      </c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7"/>
      <c r="BB6" s="385" t="s">
        <v>41</v>
      </c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7"/>
      <c r="BN6" s="385" t="s">
        <v>327</v>
      </c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7"/>
    </row>
    <row r="7" spans="1:80" ht="12.75">
      <c r="A7" s="388" t="s">
        <v>282</v>
      </c>
      <c r="B7" s="389"/>
      <c r="C7" s="389"/>
      <c r="D7" s="390"/>
      <c r="E7" s="388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90"/>
      <c r="AN7" s="388" t="s">
        <v>328</v>
      </c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90"/>
      <c r="BB7" s="388" t="s">
        <v>293</v>
      </c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90"/>
      <c r="BN7" s="388" t="s">
        <v>329</v>
      </c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90"/>
    </row>
    <row r="8" spans="1:80" ht="12.75">
      <c r="A8" s="388"/>
      <c r="B8" s="389"/>
      <c r="C8" s="389"/>
      <c r="D8" s="390"/>
      <c r="E8" s="388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90"/>
      <c r="AN8" s="388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90"/>
      <c r="BB8" s="388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90"/>
      <c r="BN8" s="388" t="s">
        <v>330</v>
      </c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90"/>
    </row>
    <row r="9" spans="1:80" ht="12.75">
      <c r="A9" s="420">
        <v>1</v>
      </c>
      <c r="B9" s="421"/>
      <c r="C9" s="421"/>
      <c r="D9" s="422"/>
      <c r="E9" s="420">
        <v>2</v>
      </c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2"/>
      <c r="AN9" s="420">
        <v>3</v>
      </c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2"/>
      <c r="BB9" s="420">
        <v>4</v>
      </c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2"/>
      <c r="BN9" s="420">
        <v>5</v>
      </c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2"/>
    </row>
    <row r="10" spans="1:80" ht="12.75">
      <c r="A10" s="394"/>
      <c r="B10" s="395"/>
      <c r="C10" s="395"/>
      <c r="D10" s="396"/>
      <c r="E10" s="394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6"/>
      <c r="AN10" s="397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9"/>
      <c r="BB10" s="400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2"/>
      <c r="BN10" s="397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9"/>
    </row>
    <row r="11" spans="1:80" ht="12.75">
      <c r="A11" s="394"/>
      <c r="B11" s="395"/>
      <c r="C11" s="395"/>
      <c r="D11" s="396"/>
      <c r="E11" s="394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6"/>
      <c r="AN11" s="397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9"/>
      <c r="BB11" s="400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2"/>
      <c r="BN11" s="397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9"/>
    </row>
    <row r="12" spans="1:80" ht="12.75">
      <c r="A12" s="394"/>
      <c r="B12" s="395"/>
      <c r="C12" s="395"/>
      <c r="D12" s="396"/>
      <c r="E12" s="400" t="s">
        <v>25</v>
      </c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2"/>
      <c r="AN12" s="403" t="s">
        <v>213</v>
      </c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404"/>
      <c r="BB12" s="423" t="s">
        <v>213</v>
      </c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5"/>
      <c r="BN12" s="397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9"/>
    </row>
    <row r="13" s="90" customFormat="1" ht="15"/>
    <row r="14" spans="1:80" s="87" customFormat="1" ht="15">
      <c r="A14" s="384" t="s">
        <v>331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</row>
    <row r="15" spans="1:80" s="87" customFormat="1" ht="1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87" customFormat="1" ht="15">
      <c r="A16" s="87" t="s">
        <v>324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457" t="s">
        <v>176</v>
      </c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</row>
    <row r="17" spans="1:80" s="87" customFormat="1" ht="15">
      <c r="A17" s="87" t="s">
        <v>325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456" t="s">
        <v>367</v>
      </c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</row>
    <row r="19" spans="1:80" ht="12.75">
      <c r="A19" s="385" t="s">
        <v>279</v>
      </c>
      <c r="B19" s="386"/>
      <c r="C19" s="386"/>
      <c r="D19" s="387"/>
      <c r="E19" s="385" t="s">
        <v>27</v>
      </c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7"/>
      <c r="AN19" s="385" t="s">
        <v>332</v>
      </c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7"/>
      <c r="BB19" s="385" t="s">
        <v>333</v>
      </c>
      <c r="BC19" s="386"/>
      <c r="BD19" s="386"/>
      <c r="BE19" s="386"/>
      <c r="BF19" s="386"/>
      <c r="BG19" s="386"/>
      <c r="BH19" s="386"/>
      <c r="BI19" s="387"/>
      <c r="BJ19" s="385" t="s">
        <v>334</v>
      </c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7"/>
    </row>
    <row r="20" spans="1:80" ht="12.75">
      <c r="A20" s="388" t="s">
        <v>282</v>
      </c>
      <c r="B20" s="389"/>
      <c r="C20" s="389"/>
      <c r="D20" s="390"/>
      <c r="E20" s="388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90"/>
      <c r="AN20" s="388" t="s">
        <v>335</v>
      </c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90"/>
      <c r="BB20" s="388" t="s">
        <v>336</v>
      </c>
      <c r="BC20" s="389"/>
      <c r="BD20" s="389"/>
      <c r="BE20" s="389"/>
      <c r="BF20" s="389"/>
      <c r="BG20" s="389"/>
      <c r="BH20" s="389"/>
      <c r="BI20" s="390"/>
      <c r="BJ20" s="388" t="s">
        <v>337</v>
      </c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90"/>
    </row>
    <row r="21" spans="1:80" ht="12.75">
      <c r="A21" s="388"/>
      <c r="B21" s="389"/>
      <c r="C21" s="389"/>
      <c r="D21" s="390"/>
      <c r="E21" s="388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  <c r="AN21" s="388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90"/>
      <c r="BB21" s="388"/>
      <c r="BC21" s="389"/>
      <c r="BD21" s="389"/>
      <c r="BE21" s="389"/>
      <c r="BF21" s="389"/>
      <c r="BG21" s="389"/>
      <c r="BH21" s="389"/>
      <c r="BI21" s="390"/>
      <c r="BJ21" s="388" t="s">
        <v>338</v>
      </c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90"/>
    </row>
    <row r="22" spans="1:80" ht="12.75">
      <c r="A22" s="388"/>
      <c r="B22" s="389"/>
      <c r="C22" s="389"/>
      <c r="D22" s="390"/>
      <c r="E22" s="388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90"/>
      <c r="AN22" s="388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90"/>
      <c r="BB22" s="388"/>
      <c r="BC22" s="389"/>
      <c r="BD22" s="389"/>
      <c r="BE22" s="389"/>
      <c r="BF22" s="389"/>
      <c r="BG22" s="389"/>
      <c r="BH22" s="389"/>
      <c r="BI22" s="390"/>
      <c r="BJ22" s="388" t="s">
        <v>339</v>
      </c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90"/>
    </row>
    <row r="23" spans="1:80" ht="12.75">
      <c r="A23" s="420">
        <v>1</v>
      </c>
      <c r="B23" s="421"/>
      <c r="C23" s="421"/>
      <c r="D23" s="422"/>
      <c r="E23" s="420">
        <v>2</v>
      </c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2"/>
      <c r="AN23" s="420">
        <v>3</v>
      </c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2"/>
      <c r="BB23" s="420">
        <v>4</v>
      </c>
      <c r="BC23" s="421"/>
      <c r="BD23" s="421"/>
      <c r="BE23" s="421"/>
      <c r="BF23" s="421"/>
      <c r="BG23" s="421"/>
      <c r="BH23" s="421"/>
      <c r="BI23" s="422"/>
      <c r="BJ23" s="420">
        <v>5</v>
      </c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</row>
    <row r="24" spans="1:80" ht="12.75">
      <c r="A24" s="394">
        <v>1</v>
      </c>
      <c r="B24" s="395"/>
      <c r="C24" s="395"/>
      <c r="D24" s="396"/>
      <c r="E24" s="394" t="s">
        <v>38</v>
      </c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6"/>
      <c r="AN24" s="458">
        <f>BJ24/BB24</f>
        <v>69204545.45454545</v>
      </c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60"/>
      <c r="BB24" s="461">
        <v>0.022</v>
      </c>
      <c r="BC24" s="401"/>
      <c r="BD24" s="401"/>
      <c r="BE24" s="401"/>
      <c r="BF24" s="401"/>
      <c r="BG24" s="401"/>
      <c r="BH24" s="401"/>
      <c r="BI24" s="402"/>
      <c r="BJ24" s="458">
        <v>1522500</v>
      </c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60"/>
    </row>
    <row r="25" spans="1:80" ht="12.75">
      <c r="A25" s="394">
        <v>2</v>
      </c>
      <c r="B25" s="395"/>
      <c r="C25" s="395"/>
      <c r="D25" s="396"/>
      <c r="E25" s="394" t="s">
        <v>212</v>
      </c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6"/>
      <c r="AN25" s="458">
        <f>BJ25/BB25</f>
        <v>43470883</v>
      </c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60"/>
      <c r="BB25" s="462">
        <v>0.01</v>
      </c>
      <c r="BC25" s="401"/>
      <c r="BD25" s="401"/>
      <c r="BE25" s="401"/>
      <c r="BF25" s="401"/>
      <c r="BG25" s="401"/>
      <c r="BH25" s="401"/>
      <c r="BI25" s="402"/>
      <c r="BJ25" s="458">
        <v>434708.83</v>
      </c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60"/>
    </row>
    <row r="26" spans="1:80" ht="12.75">
      <c r="A26" s="394"/>
      <c r="B26" s="395"/>
      <c r="C26" s="395"/>
      <c r="D26" s="396"/>
      <c r="E26" s="400" t="s">
        <v>25</v>
      </c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2"/>
      <c r="AN26" s="400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2"/>
      <c r="BB26" s="423" t="s">
        <v>213</v>
      </c>
      <c r="BC26" s="424"/>
      <c r="BD26" s="424"/>
      <c r="BE26" s="424"/>
      <c r="BF26" s="424"/>
      <c r="BG26" s="424"/>
      <c r="BH26" s="424"/>
      <c r="BI26" s="425"/>
      <c r="BJ26" s="458">
        <f>BJ24+BJ25</f>
        <v>1957208.83</v>
      </c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60"/>
    </row>
    <row r="27" spans="1:80" ht="12.75">
      <c r="A27" s="97"/>
      <c r="B27" s="97"/>
      <c r="C27" s="97"/>
      <c r="D27" s="97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1"/>
      <c r="BC27" s="91"/>
      <c r="BD27" s="91"/>
      <c r="BE27" s="91"/>
      <c r="BF27" s="91"/>
      <c r="BG27" s="91"/>
      <c r="BH27" s="91"/>
      <c r="BI27" s="91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</row>
    <row r="28" spans="1:80" ht="15">
      <c r="A28" s="87" t="s">
        <v>324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457" t="s">
        <v>178</v>
      </c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7"/>
      <c r="CB28" s="457"/>
    </row>
    <row r="29" spans="1:80" ht="15">
      <c r="A29" s="87" t="s">
        <v>325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456" t="s">
        <v>367</v>
      </c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</row>
    <row r="31" spans="1:80" ht="12.75">
      <c r="A31" s="385" t="s">
        <v>279</v>
      </c>
      <c r="B31" s="386"/>
      <c r="C31" s="386"/>
      <c r="D31" s="387"/>
      <c r="E31" s="385" t="s">
        <v>27</v>
      </c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7"/>
      <c r="AN31" s="385" t="s">
        <v>332</v>
      </c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7"/>
      <c r="BB31" s="385" t="s">
        <v>333</v>
      </c>
      <c r="BC31" s="386"/>
      <c r="BD31" s="386"/>
      <c r="BE31" s="386"/>
      <c r="BF31" s="386"/>
      <c r="BG31" s="386"/>
      <c r="BH31" s="386"/>
      <c r="BI31" s="387"/>
      <c r="BJ31" s="385" t="s">
        <v>334</v>
      </c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7"/>
    </row>
    <row r="32" spans="1:80" ht="12.75">
      <c r="A32" s="388" t="s">
        <v>282</v>
      </c>
      <c r="B32" s="389"/>
      <c r="C32" s="389"/>
      <c r="D32" s="390"/>
      <c r="E32" s="388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90"/>
      <c r="AN32" s="388" t="s">
        <v>335</v>
      </c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90"/>
      <c r="BB32" s="388" t="s">
        <v>336</v>
      </c>
      <c r="BC32" s="389"/>
      <c r="BD32" s="389"/>
      <c r="BE32" s="389"/>
      <c r="BF32" s="389"/>
      <c r="BG32" s="389"/>
      <c r="BH32" s="389"/>
      <c r="BI32" s="390"/>
      <c r="BJ32" s="388" t="s">
        <v>337</v>
      </c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90"/>
    </row>
    <row r="33" spans="1:80" ht="12.75">
      <c r="A33" s="388"/>
      <c r="B33" s="389"/>
      <c r="C33" s="389"/>
      <c r="D33" s="390"/>
      <c r="E33" s="388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90"/>
      <c r="AN33" s="388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90"/>
      <c r="BB33" s="388"/>
      <c r="BC33" s="389"/>
      <c r="BD33" s="389"/>
      <c r="BE33" s="389"/>
      <c r="BF33" s="389"/>
      <c r="BG33" s="389"/>
      <c r="BH33" s="389"/>
      <c r="BI33" s="390"/>
      <c r="BJ33" s="388" t="s">
        <v>338</v>
      </c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90"/>
    </row>
    <row r="34" spans="1:80" s="90" customFormat="1" ht="15">
      <c r="A34" s="388"/>
      <c r="B34" s="389"/>
      <c r="C34" s="389"/>
      <c r="D34" s="390"/>
      <c r="E34" s="388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90"/>
      <c r="AN34" s="388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90"/>
      <c r="BB34" s="388"/>
      <c r="BC34" s="389"/>
      <c r="BD34" s="389"/>
      <c r="BE34" s="389"/>
      <c r="BF34" s="389"/>
      <c r="BG34" s="389"/>
      <c r="BH34" s="389"/>
      <c r="BI34" s="390"/>
      <c r="BJ34" s="388" t="s">
        <v>339</v>
      </c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90"/>
    </row>
    <row r="35" spans="1:80" s="90" customFormat="1" ht="15">
      <c r="A35" s="420">
        <v>1</v>
      </c>
      <c r="B35" s="421"/>
      <c r="C35" s="421"/>
      <c r="D35" s="422"/>
      <c r="E35" s="420">
        <v>2</v>
      </c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2"/>
      <c r="AN35" s="420">
        <v>3</v>
      </c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2"/>
      <c r="BB35" s="420">
        <v>4</v>
      </c>
      <c r="BC35" s="421"/>
      <c r="BD35" s="421"/>
      <c r="BE35" s="421"/>
      <c r="BF35" s="421"/>
      <c r="BG35" s="421"/>
      <c r="BH35" s="421"/>
      <c r="BI35" s="422"/>
      <c r="BJ35" s="420">
        <v>5</v>
      </c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</row>
    <row r="36" spans="1:80" s="87" customFormat="1" ht="30.75" customHeight="1">
      <c r="A36" s="394">
        <v>1</v>
      </c>
      <c r="B36" s="395"/>
      <c r="C36" s="395"/>
      <c r="D36" s="396"/>
      <c r="E36" s="453" t="s">
        <v>260</v>
      </c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5"/>
      <c r="AN36" s="397" t="s">
        <v>214</v>
      </c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9"/>
      <c r="BB36" s="400"/>
      <c r="BC36" s="401"/>
      <c r="BD36" s="401"/>
      <c r="BE36" s="401"/>
      <c r="BF36" s="401"/>
      <c r="BG36" s="401"/>
      <c r="BH36" s="401"/>
      <c r="BI36" s="402"/>
      <c r="BJ36" s="408">
        <v>50000</v>
      </c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10"/>
    </row>
    <row r="37" spans="1:80" s="87" customFormat="1" ht="15">
      <c r="A37" s="394"/>
      <c r="B37" s="395"/>
      <c r="C37" s="395"/>
      <c r="D37" s="396"/>
      <c r="E37" s="400" t="s">
        <v>25</v>
      </c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2"/>
      <c r="AN37" s="400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2"/>
      <c r="BB37" s="423" t="s">
        <v>213</v>
      </c>
      <c r="BC37" s="424"/>
      <c r="BD37" s="424"/>
      <c r="BE37" s="424"/>
      <c r="BF37" s="424"/>
      <c r="BG37" s="424"/>
      <c r="BH37" s="424"/>
      <c r="BI37" s="425"/>
      <c r="BJ37" s="408">
        <f>BJ36</f>
        <v>50000</v>
      </c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10"/>
    </row>
    <row r="38" spans="1:80" s="95" customFormat="1" ht="12.75">
      <c r="A38" s="97"/>
      <c r="B38" s="97"/>
      <c r="C38" s="97"/>
      <c r="D38" s="97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1"/>
      <c r="BC38" s="91"/>
      <c r="BD38" s="91"/>
      <c r="BE38" s="91"/>
      <c r="BF38" s="91"/>
      <c r="BG38" s="91"/>
      <c r="BH38" s="91"/>
      <c r="BI38" s="91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</row>
    <row r="39" spans="1:80" ht="15">
      <c r="A39" s="384" t="s">
        <v>340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</row>
    <row r="40" spans="1:80" ht="1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</row>
    <row r="41" spans="1:80" s="87" customFormat="1" ht="15">
      <c r="A41" s="87" t="s">
        <v>324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/>
      <c r="BV41" s="457"/>
      <c r="BW41" s="457"/>
      <c r="BX41" s="457"/>
      <c r="BY41" s="457"/>
      <c r="BZ41" s="457"/>
      <c r="CA41" s="457"/>
      <c r="CB41" s="457"/>
    </row>
    <row r="42" spans="1:80" s="95" customFormat="1" ht="15">
      <c r="A42" s="87" t="s">
        <v>325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</row>
    <row r="43" spans="1:80" s="87" customFormat="1" ht="1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95" customFormat="1" ht="12.75">
      <c r="A44" s="385" t="s">
        <v>279</v>
      </c>
      <c r="B44" s="386"/>
      <c r="C44" s="386"/>
      <c r="D44" s="387"/>
      <c r="E44" s="385" t="s">
        <v>1</v>
      </c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7"/>
      <c r="AN44" s="385" t="s">
        <v>326</v>
      </c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7"/>
      <c r="BB44" s="385" t="s">
        <v>41</v>
      </c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7"/>
      <c r="BN44" s="385" t="s">
        <v>327</v>
      </c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7"/>
    </row>
    <row r="45" spans="1:80" s="87" customFormat="1" ht="15">
      <c r="A45" s="388" t="s">
        <v>282</v>
      </c>
      <c r="B45" s="389"/>
      <c r="C45" s="389"/>
      <c r="D45" s="390"/>
      <c r="E45" s="388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90"/>
      <c r="AN45" s="388" t="s">
        <v>328</v>
      </c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90"/>
      <c r="BB45" s="388" t="s">
        <v>293</v>
      </c>
      <c r="BC45" s="389"/>
      <c r="BD45" s="389"/>
      <c r="BE45" s="389"/>
      <c r="BF45" s="389"/>
      <c r="BG45" s="389"/>
      <c r="BH45" s="389"/>
      <c r="BI45" s="389"/>
      <c r="BJ45" s="389"/>
      <c r="BK45" s="389"/>
      <c r="BL45" s="389"/>
      <c r="BM45" s="390"/>
      <c r="BN45" s="388" t="s">
        <v>329</v>
      </c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90"/>
    </row>
    <row r="46" spans="1:80" ht="12.75">
      <c r="A46" s="391"/>
      <c r="B46" s="392"/>
      <c r="C46" s="392"/>
      <c r="D46" s="393"/>
      <c r="E46" s="391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3"/>
      <c r="AN46" s="391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3"/>
      <c r="BB46" s="391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3"/>
      <c r="BN46" s="391" t="s">
        <v>330</v>
      </c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3"/>
    </row>
    <row r="47" spans="1:80" ht="12.75">
      <c r="A47" s="420">
        <v>1</v>
      </c>
      <c r="B47" s="421"/>
      <c r="C47" s="421"/>
      <c r="D47" s="422"/>
      <c r="E47" s="420">
        <v>2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2"/>
      <c r="AN47" s="420">
        <v>3</v>
      </c>
      <c r="AO47" s="421"/>
      <c r="AP47" s="421"/>
      <c r="AQ47" s="421"/>
      <c r="AR47" s="421"/>
      <c r="AS47" s="421"/>
      <c r="AT47" s="421"/>
      <c r="AU47" s="421"/>
      <c r="AV47" s="421"/>
      <c r="AW47" s="421"/>
      <c r="AX47" s="421"/>
      <c r="AY47" s="421"/>
      <c r="AZ47" s="421"/>
      <c r="BA47" s="422"/>
      <c r="BB47" s="420">
        <v>4</v>
      </c>
      <c r="BC47" s="421"/>
      <c r="BD47" s="421"/>
      <c r="BE47" s="421"/>
      <c r="BF47" s="421"/>
      <c r="BG47" s="421"/>
      <c r="BH47" s="421"/>
      <c r="BI47" s="421"/>
      <c r="BJ47" s="421"/>
      <c r="BK47" s="421"/>
      <c r="BL47" s="421"/>
      <c r="BM47" s="422"/>
      <c r="BN47" s="420">
        <v>5</v>
      </c>
      <c r="BO47" s="421"/>
      <c r="BP47" s="421"/>
      <c r="BQ47" s="421"/>
      <c r="BR47" s="421"/>
      <c r="BS47" s="421"/>
      <c r="BT47" s="421"/>
      <c r="BU47" s="421"/>
      <c r="BV47" s="421"/>
      <c r="BW47" s="421"/>
      <c r="BX47" s="421"/>
      <c r="BY47" s="421"/>
      <c r="BZ47" s="421"/>
      <c r="CA47" s="421"/>
      <c r="CB47" s="422"/>
    </row>
    <row r="48" spans="1:80" ht="12.75">
      <c r="A48" s="405"/>
      <c r="B48" s="406"/>
      <c r="C48" s="406"/>
      <c r="D48" s="407"/>
      <c r="E48" s="405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7"/>
      <c r="AN48" s="400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2"/>
      <c r="BB48" s="400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2"/>
      <c r="BN48" s="400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2"/>
    </row>
    <row r="49" spans="1:80" ht="12.75">
      <c r="A49" s="405"/>
      <c r="B49" s="406"/>
      <c r="C49" s="406"/>
      <c r="D49" s="407"/>
      <c r="E49" s="405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7"/>
      <c r="AN49" s="400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2"/>
      <c r="BB49" s="400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2"/>
      <c r="BN49" s="400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2"/>
    </row>
    <row r="50" spans="1:80" ht="12.75">
      <c r="A50" s="405"/>
      <c r="B50" s="406"/>
      <c r="C50" s="406"/>
      <c r="D50" s="407"/>
      <c r="E50" s="400" t="s">
        <v>25</v>
      </c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2"/>
      <c r="AN50" s="423" t="s">
        <v>213</v>
      </c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5"/>
      <c r="BB50" s="423" t="s">
        <v>213</v>
      </c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5"/>
      <c r="BN50" s="400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2"/>
    </row>
    <row r="51" spans="1:80" ht="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</row>
    <row r="52" spans="1:80" ht="15">
      <c r="A52" s="384" t="s">
        <v>341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</row>
    <row r="53" spans="1:80" ht="15">
      <c r="A53" s="384" t="s">
        <v>342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</row>
    <row r="54" spans="1:80" ht="1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1:80" ht="15">
      <c r="A55" s="87" t="s">
        <v>324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457" t="s">
        <v>186</v>
      </c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7"/>
      <c r="AN55" s="457"/>
      <c r="AO55" s="457"/>
      <c r="AP55" s="457"/>
      <c r="AQ55" s="457"/>
      <c r="AR55" s="457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457"/>
      <c r="BD55" s="457"/>
      <c r="BE55" s="457"/>
      <c r="BF55" s="457"/>
      <c r="BG55" s="457"/>
      <c r="BH55" s="457"/>
      <c r="BI55" s="457"/>
      <c r="BJ55" s="457"/>
      <c r="BK55" s="457"/>
      <c r="BL55" s="457"/>
      <c r="BM55" s="457"/>
      <c r="BN55" s="457"/>
      <c r="BO55" s="457"/>
      <c r="BP55" s="457"/>
      <c r="BQ55" s="457"/>
      <c r="BR55" s="457"/>
      <c r="BS55" s="457"/>
      <c r="BT55" s="457"/>
      <c r="BU55" s="457"/>
      <c r="BV55" s="457"/>
      <c r="BW55" s="457"/>
      <c r="BX55" s="457"/>
      <c r="BY55" s="457"/>
      <c r="BZ55" s="457"/>
      <c r="CA55" s="457"/>
      <c r="CB55" s="457"/>
    </row>
    <row r="56" spans="1:80" ht="15">
      <c r="A56" s="87" t="s">
        <v>325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363" t="s">
        <v>442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  <c r="BC56" s="363"/>
      <c r="BD56" s="363"/>
      <c r="BE56" s="363"/>
      <c r="BF56" s="363"/>
      <c r="BG56" s="363"/>
      <c r="BH56" s="363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</row>
    <row r="58" spans="1:80" ht="12.75">
      <c r="A58" s="385" t="s">
        <v>279</v>
      </c>
      <c r="B58" s="386"/>
      <c r="C58" s="386"/>
      <c r="D58" s="387"/>
      <c r="E58" s="385" t="s">
        <v>1</v>
      </c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7"/>
      <c r="AN58" s="385" t="s">
        <v>326</v>
      </c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7"/>
      <c r="BB58" s="385" t="s">
        <v>41</v>
      </c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7"/>
      <c r="BN58" s="385" t="s">
        <v>327</v>
      </c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6"/>
      <c r="CB58" s="387"/>
    </row>
    <row r="59" spans="1:80" ht="12.75">
      <c r="A59" s="388" t="s">
        <v>282</v>
      </c>
      <c r="B59" s="389"/>
      <c r="C59" s="389"/>
      <c r="D59" s="390"/>
      <c r="E59" s="388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90"/>
      <c r="AN59" s="388" t="s">
        <v>328</v>
      </c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90"/>
      <c r="BB59" s="388" t="s">
        <v>293</v>
      </c>
      <c r="BC59" s="389"/>
      <c r="BD59" s="389"/>
      <c r="BE59" s="389"/>
      <c r="BF59" s="389"/>
      <c r="BG59" s="389"/>
      <c r="BH59" s="389"/>
      <c r="BI59" s="389"/>
      <c r="BJ59" s="389"/>
      <c r="BK59" s="389"/>
      <c r="BL59" s="389"/>
      <c r="BM59" s="390"/>
      <c r="BN59" s="388" t="s">
        <v>329</v>
      </c>
      <c r="BO59" s="389"/>
      <c r="BP59" s="389"/>
      <c r="BQ59" s="389"/>
      <c r="BR59" s="389"/>
      <c r="BS59" s="389"/>
      <c r="BT59" s="389"/>
      <c r="BU59" s="389"/>
      <c r="BV59" s="389"/>
      <c r="BW59" s="389"/>
      <c r="BX59" s="389"/>
      <c r="BY59" s="389"/>
      <c r="BZ59" s="389"/>
      <c r="CA59" s="389"/>
      <c r="CB59" s="390"/>
    </row>
    <row r="60" spans="1:80" ht="12.75">
      <c r="A60" s="388"/>
      <c r="B60" s="389"/>
      <c r="C60" s="389"/>
      <c r="D60" s="390"/>
      <c r="E60" s="388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90"/>
      <c r="AN60" s="388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90"/>
      <c r="BB60" s="388"/>
      <c r="BC60" s="389"/>
      <c r="BD60" s="389"/>
      <c r="BE60" s="389"/>
      <c r="BF60" s="389"/>
      <c r="BG60" s="389"/>
      <c r="BH60" s="389"/>
      <c r="BI60" s="389"/>
      <c r="BJ60" s="389"/>
      <c r="BK60" s="389"/>
      <c r="BL60" s="389"/>
      <c r="BM60" s="390"/>
      <c r="BN60" s="388" t="s">
        <v>330</v>
      </c>
      <c r="BO60" s="389"/>
      <c r="BP60" s="389"/>
      <c r="BQ60" s="389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90"/>
    </row>
    <row r="61" spans="1:80" ht="12.75">
      <c r="A61" s="420">
        <v>1</v>
      </c>
      <c r="B61" s="421"/>
      <c r="C61" s="421"/>
      <c r="D61" s="422"/>
      <c r="E61" s="420">
        <v>2</v>
      </c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421"/>
      <c r="AH61" s="421"/>
      <c r="AI61" s="421"/>
      <c r="AJ61" s="421"/>
      <c r="AK61" s="421"/>
      <c r="AL61" s="421"/>
      <c r="AM61" s="422"/>
      <c r="AN61" s="420">
        <v>3</v>
      </c>
      <c r="AO61" s="421"/>
      <c r="AP61" s="421"/>
      <c r="AQ61" s="421"/>
      <c r="AR61" s="421"/>
      <c r="AS61" s="421"/>
      <c r="AT61" s="421"/>
      <c r="AU61" s="421"/>
      <c r="AV61" s="421"/>
      <c r="AW61" s="421"/>
      <c r="AX61" s="421"/>
      <c r="AY61" s="421"/>
      <c r="AZ61" s="421"/>
      <c r="BA61" s="422"/>
      <c r="BB61" s="420">
        <v>4</v>
      </c>
      <c r="BC61" s="421"/>
      <c r="BD61" s="421"/>
      <c r="BE61" s="421"/>
      <c r="BF61" s="421"/>
      <c r="BG61" s="421"/>
      <c r="BH61" s="421"/>
      <c r="BI61" s="421"/>
      <c r="BJ61" s="421"/>
      <c r="BK61" s="421"/>
      <c r="BL61" s="421"/>
      <c r="BM61" s="422"/>
      <c r="BN61" s="420">
        <v>5</v>
      </c>
      <c r="BO61" s="421"/>
      <c r="BP61" s="421"/>
      <c r="BQ61" s="421"/>
      <c r="BR61" s="421"/>
      <c r="BS61" s="421"/>
      <c r="BT61" s="421"/>
      <c r="BU61" s="421"/>
      <c r="BV61" s="421"/>
      <c r="BW61" s="421"/>
      <c r="BX61" s="421"/>
      <c r="BY61" s="421"/>
      <c r="BZ61" s="421"/>
      <c r="CA61" s="421"/>
      <c r="CB61" s="422"/>
    </row>
    <row r="62" spans="1:80" ht="12.75">
      <c r="A62" s="394">
        <v>1</v>
      </c>
      <c r="B62" s="395"/>
      <c r="C62" s="395"/>
      <c r="D62" s="396"/>
      <c r="E62" s="394" t="s">
        <v>463</v>
      </c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6"/>
      <c r="AN62" s="397">
        <v>200</v>
      </c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9"/>
      <c r="BB62" s="400">
        <v>100</v>
      </c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2"/>
      <c r="BN62" s="408">
        <f>AN62*BB62</f>
        <v>20000</v>
      </c>
      <c r="BO62" s="409"/>
      <c r="BP62" s="409"/>
      <c r="BQ62" s="409"/>
      <c r="BR62" s="409"/>
      <c r="BS62" s="409"/>
      <c r="BT62" s="409"/>
      <c r="BU62" s="409"/>
      <c r="BV62" s="409"/>
      <c r="BW62" s="409"/>
      <c r="BX62" s="409"/>
      <c r="BY62" s="409"/>
      <c r="BZ62" s="409"/>
      <c r="CA62" s="409"/>
      <c r="CB62" s="410"/>
    </row>
    <row r="63" spans="1:80" ht="12.75">
      <c r="A63" s="394"/>
      <c r="B63" s="395"/>
      <c r="C63" s="395"/>
      <c r="D63" s="396"/>
      <c r="E63" s="394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6"/>
      <c r="AN63" s="397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9"/>
      <c r="BB63" s="400"/>
      <c r="BC63" s="401"/>
      <c r="BD63" s="401"/>
      <c r="BE63" s="401"/>
      <c r="BF63" s="401"/>
      <c r="BG63" s="401"/>
      <c r="BH63" s="401"/>
      <c r="BI63" s="401"/>
      <c r="BJ63" s="401"/>
      <c r="BK63" s="401"/>
      <c r="BL63" s="401"/>
      <c r="BM63" s="402"/>
      <c r="BN63" s="408"/>
      <c r="BO63" s="409"/>
      <c r="BP63" s="409"/>
      <c r="BQ63" s="409"/>
      <c r="BR63" s="409"/>
      <c r="BS63" s="409"/>
      <c r="BT63" s="409"/>
      <c r="BU63" s="409"/>
      <c r="BV63" s="409"/>
      <c r="BW63" s="409"/>
      <c r="BX63" s="409"/>
      <c r="BY63" s="409"/>
      <c r="BZ63" s="409"/>
      <c r="CA63" s="409"/>
      <c r="CB63" s="410"/>
    </row>
    <row r="64" spans="1:80" ht="12.75">
      <c r="A64" s="394"/>
      <c r="B64" s="395"/>
      <c r="C64" s="395"/>
      <c r="D64" s="396"/>
      <c r="E64" s="463" t="s">
        <v>25</v>
      </c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5"/>
      <c r="AN64" s="466" t="s">
        <v>213</v>
      </c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8"/>
      <c r="BB64" s="469" t="s">
        <v>213</v>
      </c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1"/>
      <c r="BN64" s="472">
        <f>SUM(BN62:CB63)</f>
        <v>20000</v>
      </c>
      <c r="BO64" s="473"/>
      <c r="BP64" s="473"/>
      <c r="BQ64" s="473"/>
      <c r="BR64" s="473"/>
      <c r="BS64" s="473"/>
      <c r="BT64" s="473"/>
      <c r="BU64" s="473"/>
      <c r="BV64" s="473"/>
      <c r="BW64" s="473"/>
      <c r="BX64" s="473"/>
      <c r="BY64" s="473"/>
      <c r="BZ64" s="473"/>
      <c r="CA64" s="473"/>
      <c r="CB64" s="474"/>
    </row>
    <row r="65" spans="1:80" ht="12.75">
      <c r="A65" s="97"/>
      <c r="B65" s="97"/>
      <c r="C65" s="97"/>
      <c r="D65" s="97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</row>
    <row r="67" spans="5:53" ht="12.75">
      <c r="E67" s="89" t="s">
        <v>239</v>
      </c>
      <c r="BA67" s="89" t="s">
        <v>447</v>
      </c>
    </row>
    <row r="69" spans="5:53" ht="12.75">
      <c r="E69" s="89" t="s">
        <v>64</v>
      </c>
      <c r="BA69" s="89" t="s">
        <v>453</v>
      </c>
    </row>
    <row r="71" ht="12.75">
      <c r="E71" s="89" t="s">
        <v>462</v>
      </c>
    </row>
  </sheetData>
  <sheetProtection/>
  <mergeCells count="195">
    <mergeCell ref="A63:D63"/>
    <mergeCell ref="E63:AM63"/>
    <mergeCell ref="AN63:BA63"/>
    <mergeCell ref="BB63:BM63"/>
    <mergeCell ref="BN63:CB63"/>
    <mergeCell ref="A64:D64"/>
    <mergeCell ref="E64:AM64"/>
    <mergeCell ref="AN64:BA64"/>
    <mergeCell ref="BB64:BM64"/>
    <mergeCell ref="BN64:CB64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2:CB52"/>
    <mergeCell ref="A53:CB53"/>
    <mergeCell ref="S55:CB55"/>
    <mergeCell ref="AH56:CB56"/>
    <mergeCell ref="A58:D58"/>
    <mergeCell ref="E58:AM58"/>
    <mergeCell ref="AN58:BA58"/>
    <mergeCell ref="BB58:BM58"/>
    <mergeCell ref="BN58:CB58"/>
    <mergeCell ref="A49:D49"/>
    <mergeCell ref="E49:AM49"/>
    <mergeCell ref="AN49:BA49"/>
    <mergeCell ref="BB49:BM49"/>
    <mergeCell ref="BN49:CB49"/>
    <mergeCell ref="A50:D50"/>
    <mergeCell ref="E50:AM50"/>
    <mergeCell ref="AN50:BA50"/>
    <mergeCell ref="BB50:BM50"/>
    <mergeCell ref="BN50:CB50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S41:CB41"/>
    <mergeCell ref="AH42:CB42"/>
    <mergeCell ref="A44:D44"/>
    <mergeCell ref="E44:AM44"/>
    <mergeCell ref="AN44:BA44"/>
    <mergeCell ref="BB44:BM44"/>
    <mergeCell ref="BN44:CB44"/>
    <mergeCell ref="A26:D26"/>
    <mergeCell ref="E26:AM26"/>
    <mergeCell ref="AN26:BA26"/>
    <mergeCell ref="BB26:BI26"/>
    <mergeCell ref="BJ26:CB26"/>
    <mergeCell ref="A39:CB39"/>
    <mergeCell ref="S28:CB28"/>
    <mergeCell ref="AN31:BA31"/>
    <mergeCell ref="BB31:BI31"/>
    <mergeCell ref="BJ32:CB32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2:D22"/>
    <mergeCell ref="E22:AM22"/>
    <mergeCell ref="AN22:BA22"/>
    <mergeCell ref="BB22:BI22"/>
    <mergeCell ref="BJ22:CB22"/>
    <mergeCell ref="A23:D23"/>
    <mergeCell ref="E23:AM23"/>
    <mergeCell ref="AN23:BA23"/>
    <mergeCell ref="BB23:BI23"/>
    <mergeCell ref="BJ23:CB23"/>
    <mergeCell ref="A20:D20"/>
    <mergeCell ref="E20:AM20"/>
    <mergeCell ref="AN20:BA20"/>
    <mergeCell ref="BB20:BI20"/>
    <mergeCell ref="BJ20:CB20"/>
    <mergeCell ref="A21:D21"/>
    <mergeCell ref="E21:AM21"/>
    <mergeCell ref="AN21:BA21"/>
    <mergeCell ref="BB21:BI21"/>
    <mergeCell ref="BJ21:CB21"/>
    <mergeCell ref="S16:CB16"/>
    <mergeCell ref="AH17:CB17"/>
    <mergeCell ref="A19:D19"/>
    <mergeCell ref="E19:AM19"/>
    <mergeCell ref="AN19:BA19"/>
    <mergeCell ref="BB19:BI19"/>
    <mergeCell ref="BJ19:CB19"/>
    <mergeCell ref="A12:D12"/>
    <mergeCell ref="E12:AM12"/>
    <mergeCell ref="AN12:BA12"/>
    <mergeCell ref="BB12:BM12"/>
    <mergeCell ref="BN12:CB12"/>
    <mergeCell ref="A14:CB14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BB6:BM6"/>
    <mergeCell ref="BN6:CB6"/>
    <mergeCell ref="A7:D7"/>
    <mergeCell ref="E7:AM7"/>
    <mergeCell ref="AN7:BA7"/>
    <mergeCell ref="BB7:BM7"/>
    <mergeCell ref="BN7:CB7"/>
    <mergeCell ref="AH29:CB29"/>
    <mergeCell ref="A31:D31"/>
    <mergeCell ref="E31:AM31"/>
    <mergeCell ref="A1:CB1"/>
    <mergeCell ref="S3:CB3"/>
    <mergeCell ref="AH4:CB4"/>
    <mergeCell ref="A6:D6"/>
    <mergeCell ref="E6:AM6"/>
    <mergeCell ref="AN6:BA6"/>
    <mergeCell ref="BJ31:CB31"/>
    <mergeCell ref="BB37:BI37"/>
    <mergeCell ref="BJ37:CB37"/>
    <mergeCell ref="BB34:BI34"/>
    <mergeCell ref="BJ34:CB34"/>
    <mergeCell ref="BB35:BI35"/>
    <mergeCell ref="BJ35:CB35"/>
    <mergeCell ref="BB36:BI36"/>
    <mergeCell ref="BJ36:CB36"/>
    <mergeCell ref="A33:D33"/>
    <mergeCell ref="E33:AM33"/>
    <mergeCell ref="AN33:BA33"/>
    <mergeCell ref="BB33:BI33"/>
    <mergeCell ref="BJ33:CB33"/>
    <mergeCell ref="A32:D32"/>
    <mergeCell ref="E32:AM32"/>
    <mergeCell ref="AN32:BA32"/>
    <mergeCell ref="BB32:BI32"/>
    <mergeCell ref="A34:D34"/>
    <mergeCell ref="E34:AM34"/>
    <mergeCell ref="AN34:BA34"/>
    <mergeCell ref="A35:D35"/>
    <mergeCell ref="E35:AM35"/>
    <mergeCell ref="AN35:BA35"/>
    <mergeCell ref="A37:D37"/>
    <mergeCell ref="E37:AM37"/>
    <mergeCell ref="AN37:BA37"/>
    <mergeCell ref="A36:D36"/>
    <mergeCell ref="E36:AM36"/>
    <mergeCell ref="AN36:BA3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B49"/>
  <sheetViews>
    <sheetView zoomScalePageLayoutView="0" workbookViewId="0" topLeftCell="A28">
      <selection activeCell="DG41" sqref="DG41"/>
    </sheetView>
  </sheetViews>
  <sheetFormatPr defaultColWidth="1.12109375" defaultRowHeight="12.75"/>
  <cols>
    <col min="1" max="17" width="1.12109375" style="89" customWidth="1"/>
    <col min="18" max="18" width="2.875" style="89" customWidth="1"/>
    <col min="19" max="16384" width="1.12109375" style="89" customWidth="1"/>
  </cols>
  <sheetData>
    <row r="1" spans="1:80" s="87" customFormat="1" ht="15">
      <c r="A1" s="384" t="s">
        <v>343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</row>
    <row r="2" spans="1:80" s="95" customFormat="1" ht="7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s="87" customFormat="1" ht="15">
      <c r="A3" s="87" t="s">
        <v>324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475" t="s">
        <v>186</v>
      </c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</row>
    <row r="4" spans="1:80" s="95" customFormat="1" ht="7.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80" s="87" customFormat="1" ht="39" customHeight="1">
      <c r="A5" s="87" t="s">
        <v>325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476" t="s">
        <v>368</v>
      </c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</row>
    <row r="6" spans="2:80" s="87" customFormat="1" ht="1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s="87" customFormat="1" ht="15">
      <c r="A7" s="384" t="s">
        <v>276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</row>
    <row r="9" spans="1:80" ht="12.75">
      <c r="A9" s="385" t="s">
        <v>279</v>
      </c>
      <c r="B9" s="386"/>
      <c r="C9" s="386"/>
      <c r="D9" s="387"/>
      <c r="E9" s="385" t="s">
        <v>27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7"/>
      <c r="AJ9" s="385" t="s">
        <v>41</v>
      </c>
      <c r="AK9" s="386"/>
      <c r="AL9" s="386"/>
      <c r="AM9" s="386"/>
      <c r="AN9" s="386"/>
      <c r="AO9" s="386"/>
      <c r="AP9" s="386"/>
      <c r="AQ9" s="386"/>
      <c r="AR9" s="386"/>
      <c r="AS9" s="386"/>
      <c r="AT9" s="387"/>
      <c r="AU9" s="385" t="s">
        <v>41</v>
      </c>
      <c r="AV9" s="386"/>
      <c r="AW9" s="386"/>
      <c r="AX9" s="386"/>
      <c r="AY9" s="386"/>
      <c r="AZ9" s="386"/>
      <c r="BA9" s="386"/>
      <c r="BB9" s="386"/>
      <c r="BC9" s="386"/>
      <c r="BD9" s="387"/>
      <c r="BE9" s="385" t="s">
        <v>344</v>
      </c>
      <c r="BF9" s="386"/>
      <c r="BG9" s="386"/>
      <c r="BH9" s="386"/>
      <c r="BI9" s="386"/>
      <c r="BJ9" s="386"/>
      <c r="BK9" s="386"/>
      <c r="BL9" s="386"/>
      <c r="BM9" s="386"/>
      <c r="BN9" s="386"/>
      <c r="BO9" s="387"/>
      <c r="BP9" s="385" t="s">
        <v>281</v>
      </c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7"/>
    </row>
    <row r="10" spans="1:80" ht="12.75">
      <c r="A10" s="388" t="s">
        <v>282</v>
      </c>
      <c r="B10" s="389"/>
      <c r="C10" s="389"/>
      <c r="D10" s="390"/>
      <c r="E10" s="388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90"/>
      <c r="AJ10" s="388" t="s">
        <v>345</v>
      </c>
      <c r="AK10" s="389"/>
      <c r="AL10" s="389"/>
      <c r="AM10" s="389"/>
      <c r="AN10" s="389"/>
      <c r="AO10" s="389"/>
      <c r="AP10" s="389"/>
      <c r="AQ10" s="389"/>
      <c r="AR10" s="389"/>
      <c r="AS10" s="389"/>
      <c r="AT10" s="390"/>
      <c r="AU10" s="388" t="s">
        <v>346</v>
      </c>
      <c r="AV10" s="389"/>
      <c r="AW10" s="389"/>
      <c r="AX10" s="389"/>
      <c r="AY10" s="389"/>
      <c r="AZ10" s="389"/>
      <c r="BA10" s="389"/>
      <c r="BB10" s="389"/>
      <c r="BC10" s="389"/>
      <c r="BD10" s="390"/>
      <c r="BE10" s="388" t="s">
        <v>347</v>
      </c>
      <c r="BF10" s="389"/>
      <c r="BG10" s="389"/>
      <c r="BH10" s="389"/>
      <c r="BI10" s="389"/>
      <c r="BJ10" s="389"/>
      <c r="BK10" s="389"/>
      <c r="BL10" s="389"/>
      <c r="BM10" s="389"/>
      <c r="BN10" s="389"/>
      <c r="BO10" s="390"/>
      <c r="BP10" s="388" t="s">
        <v>286</v>
      </c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90"/>
    </row>
    <row r="11" spans="1:80" ht="12.75">
      <c r="A11" s="388"/>
      <c r="B11" s="389"/>
      <c r="C11" s="389"/>
      <c r="D11" s="390"/>
      <c r="E11" s="388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90"/>
      <c r="AJ11" s="388"/>
      <c r="AK11" s="389"/>
      <c r="AL11" s="389"/>
      <c r="AM11" s="389"/>
      <c r="AN11" s="389"/>
      <c r="AO11" s="389"/>
      <c r="AP11" s="389"/>
      <c r="AQ11" s="389"/>
      <c r="AR11" s="389"/>
      <c r="AS11" s="389"/>
      <c r="AT11" s="390"/>
      <c r="AU11" s="388" t="s">
        <v>348</v>
      </c>
      <c r="AV11" s="389"/>
      <c r="AW11" s="389"/>
      <c r="AX11" s="389"/>
      <c r="AY11" s="389"/>
      <c r="AZ11" s="389"/>
      <c r="BA11" s="389"/>
      <c r="BB11" s="389"/>
      <c r="BC11" s="389"/>
      <c r="BD11" s="390"/>
      <c r="BE11" s="388" t="s">
        <v>289</v>
      </c>
      <c r="BF11" s="389"/>
      <c r="BG11" s="389"/>
      <c r="BH11" s="389"/>
      <c r="BI11" s="389"/>
      <c r="BJ11" s="389"/>
      <c r="BK11" s="389"/>
      <c r="BL11" s="389"/>
      <c r="BM11" s="389"/>
      <c r="BN11" s="389"/>
      <c r="BO11" s="390"/>
      <c r="BP11" s="388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90"/>
    </row>
    <row r="12" spans="1:80" ht="12.75">
      <c r="A12" s="391"/>
      <c r="B12" s="392"/>
      <c r="C12" s="392"/>
      <c r="D12" s="393"/>
      <c r="E12" s="391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3"/>
      <c r="AJ12" s="391"/>
      <c r="AK12" s="392"/>
      <c r="AL12" s="392"/>
      <c r="AM12" s="392"/>
      <c r="AN12" s="392"/>
      <c r="AO12" s="392"/>
      <c r="AP12" s="392"/>
      <c r="AQ12" s="392"/>
      <c r="AR12" s="392"/>
      <c r="AS12" s="392"/>
      <c r="AT12" s="393"/>
      <c r="AU12" s="391"/>
      <c r="AV12" s="392"/>
      <c r="AW12" s="392"/>
      <c r="AX12" s="392"/>
      <c r="AY12" s="392"/>
      <c r="AZ12" s="392"/>
      <c r="BA12" s="392"/>
      <c r="BB12" s="392"/>
      <c r="BC12" s="392"/>
      <c r="BD12" s="393"/>
      <c r="BE12" s="391"/>
      <c r="BF12" s="392"/>
      <c r="BG12" s="392"/>
      <c r="BH12" s="392"/>
      <c r="BI12" s="392"/>
      <c r="BJ12" s="392"/>
      <c r="BK12" s="392"/>
      <c r="BL12" s="392"/>
      <c r="BM12" s="392"/>
      <c r="BN12" s="392"/>
      <c r="BO12" s="393"/>
      <c r="BP12" s="391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3"/>
    </row>
    <row r="13" spans="1:80" ht="12.75">
      <c r="A13" s="391">
        <v>1</v>
      </c>
      <c r="B13" s="392"/>
      <c r="C13" s="392"/>
      <c r="D13" s="393"/>
      <c r="E13" s="391">
        <v>2</v>
      </c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3"/>
      <c r="AJ13" s="391">
        <v>3</v>
      </c>
      <c r="AK13" s="392"/>
      <c r="AL13" s="392"/>
      <c r="AM13" s="392"/>
      <c r="AN13" s="392"/>
      <c r="AO13" s="392"/>
      <c r="AP13" s="392"/>
      <c r="AQ13" s="392"/>
      <c r="AR13" s="392"/>
      <c r="AS13" s="392"/>
      <c r="AT13" s="393"/>
      <c r="AU13" s="391">
        <v>4</v>
      </c>
      <c r="AV13" s="392"/>
      <c r="AW13" s="392"/>
      <c r="AX13" s="392"/>
      <c r="AY13" s="392"/>
      <c r="AZ13" s="392"/>
      <c r="BA13" s="392"/>
      <c r="BB13" s="392"/>
      <c r="BC13" s="392"/>
      <c r="BD13" s="393"/>
      <c r="BE13" s="391">
        <v>5</v>
      </c>
      <c r="BF13" s="392"/>
      <c r="BG13" s="392"/>
      <c r="BH13" s="392"/>
      <c r="BI13" s="392"/>
      <c r="BJ13" s="392"/>
      <c r="BK13" s="392"/>
      <c r="BL13" s="392"/>
      <c r="BM13" s="392"/>
      <c r="BN13" s="392"/>
      <c r="BO13" s="393"/>
      <c r="BP13" s="391">
        <v>6</v>
      </c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3"/>
    </row>
    <row r="14" spans="1:80" ht="27" customHeight="1">
      <c r="A14" s="394">
        <v>1</v>
      </c>
      <c r="B14" s="395"/>
      <c r="C14" s="395"/>
      <c r="D14" s="396"/>
      <c r="E14" s="453" t="s">
        <v>106</v>
      </c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5"/>
      <c r="AJ14" s="397">
        <v>3</v>
      </c>
      <c r="AK14" s="398"/>
      <c r="AL14" s="398"/>
      <c r="AM14" s="398"/>
      <c r="AN14" s="398"/>
      <c r="AO14" s="398"/>
      <c r="AP14" s="398"/>
      <c r="AQ14" s="398"/>
      <c r="AR14" s="398"/>
      <c r="AS14" s="398"/>
      <c r="AT14" s="399"/>
      <c r="AU14" s="397">
        <v>12</v>
      </c>
      <c r="AV14" s="398"/>
      <c r="AW14" s="398"/>
      <c r="AX14" s="398"/>
      <c r="AY14" s="398"/>
      <c r="AZ14" s="398"/>
      <c r="BA14" s="398"/>
      <c r="BB14" s="398"/>
      <c r="BC14" s="398"/>
      <c r="BD14" s="399"/>
      <c r="BE14" s="408">
        <f>BP14/AU14/AJ14</f>
        <v>555.5555555555555</v>
      </c>
      <c r="BF14" s="409"/>
      <c r="BG14" s="409"/>
      <c r="BH14" s="409"/>
      <c r="BI14" s="409"/>
      <c r="BJ14" s="409"/>
      <c r="BK14" s="409"/>
      <c r="BL14" s="409"/>
      <c r="BM14" s="409"/>
      <c r="BN14" s="409"/>
      <c r="BO14" s="410"/>
      <c r="BP14" s="408">
        <v>20000</v>
      </c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10"/>
    </row>
    <row r="15" spans="1:80" ht="27" customHeight="1">
      <c r="A15" s="394">
        <v>2</v>
      </c>
      <c r="B15" s="395"/>
      <c r="C15" s="395"/>
      <c r="D15" s="396"/>
      <c r="E15" s="453" t="s">
        <v>265</v>
      </c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5"/>
      <c r="AJ15" s="397">
        <v>1</v>
      </c>
      <c r="AK15" s="398"/>
      <c r="AL15" s="398"/>
      <c r="AM15" s="398"/>
      <c r="AN15" s="398"/>
      <c r="AO15" s="398"/>
      <c r="AP15" s="398"/>
      <c r="AQ15" s="398"/>
      <c r="AR15" s="398"/>
      <c r="AS15" s="398"/>
      <c r="AT15" s="399"/>
      <c r="AU15" s="397">
        <v>12</v>
      </c>
      <c r="AV15" s="398"/>
      <c r="AW15" s="398"/>
      <c r="AX15" s="398"/>
      <c r="AY15" s="398"/>
      <c r="AZ15" s="398"/>
      <c r="BA15" s="398"/>
      <c r="BB15" s="398"/>
      <c r="BC15" s="398"/>
      <c r="BD15" s="399"/>
      <c r="BE15" s="408">
        <f>BP15/AU15</f>
        <v>8333.333333333334</v>
      </c>
      <c r="BF15" s="409"/>
      <c r="BG15" s="409"/>
      <c r="BH15" s="409"/>
      <c r="BI15" s="409"/>
      <c r="BJ15" s="409"/>
      <c r="BK15" s="409"/>
      <c r="BL15" s="409"/>
      <c r="BM15" s="409"/>
      <c r="BN15" s="409"/>
      <c r="BO15" s="410"/>
      <c r="BP15" s="408">
        <v>100000</v>
      </c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10"/>
    </row>
    <row r="16" spans="1:80" ht="12.75">
      <c r="A16" s="394"/>
      <c r="B16" s="395"/>
      <c r="C16" s="395"/>
      <c r="D16" s="396"/>
      <c r="E16" s="400" t="s">
        <v>25</v>
      </c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2"/>
      <c r="AJ16" s="403" t="s">
        <v>213</v>
      </c>
      <c r="AK16" s="363"/>
      <c r="AL16" s="363"/>
      <c r="AM16" s="363"/>
      <c r="AN16" s="363"/>
      <c r="AO16" s="363"/>
      <c r="AP16" s="363"/>
      <c r="AQ16" s="363"/>
      <c r="AR16" s="363"/>
      <c r="AS16" s="363"/>
      <c r="AT16" s="404"/>
      <c r="AU16" s="403" t="s">
        <v>213</v>
      </c>
      <c r="AV16" s="363"/>
      <c r="AW16" s="363"/>
      <c r="AX16" s="363"/>
      <c r="AY16" s="363"/>
      <c r="AZ16" s="363"/>
      <c r="BA16" s="363"/>
      <c r="BB16" s="363"/>
      <c r="BC16" s="363"/>
      <c r="BD16" s="404"/>
      <c r="BE16" s="411" t="s">
        <v>213</v>
      </c>
      <c r="BF16" s="412"/>
      <c r="BG16" s="412"/>
      <c r="BH16" s="412"/>
      <c r="BI16" s="412"/>
      <c r="BJ16" s="412"/>
      <c r="BK16" s="412"/>
      <c r="BL16" s="412"/>
      <c r="BM16" s="412"/>
      <c r="BN16" s="412"/>
      <c r="BO16" s="413"/>
      <c r="BP16" s="408">
        <f>BP14+BP15</f>
        <v>120000</v>
      </c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10"/>
    </row>
    <row r="17" s="90" customFormat="1" ht="15"/>
    <row r="18" spans="1:80" s="87" customFormat="1" ht="15">
      <c r="A18" s="384" t="s">
        <v>275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</row>
    <row r="20" spans="1:80" ht="12.75">
      <c r="A20" s="385" t="s">
        <v>279</v>
      </c>
      <c r="B20" s="386"/>
      <c r="C20" s="386"/>
      <c r="D20" s="387"/>
      <c r="E20" s="385" t="s">
        <v>27</v>
      </c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7"/>
      <c r="AN20" s="385" t="s">
        <v>41</v>
      </c>
      <c r="AO20" s="386"/>
      <c r="AP20" s="386"/>
      <c r="AQ20" s="386"/>
      <c r="AR20" s="386"/>
      <c r="AS20" s="386"/>
      <c r="AT20" s="386"/>
      <c r="AU20" s="386"/>
      <c r="AV20" s="387"/>
      <c r="AW20" s="385" t="s">
        <v>349</v>
      </c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7"/>
      <c r="BJ20" s="385" t="s">
        <v>281</v>
      </c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7"/>
    </row>
    <row r="21" spans="1:80" ht="12.75">
      <c r="A21" s="388" t="s">
        <v>282</v>
      </c>
      <c r="B21" s="389"/>
      <c r="C21" s="389"/>
      <c r="D21" s="390"/>
      <c r="E21" s="388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  <c r="AN21" s="388" t="s">
        <v>350</v>
      </c>
      <c r="AO21" s="389"/>
      <c r="AP21" s="389"/>
      <c r="AQ21" s="389"/>
      <c r="AR21" s="389"/>
      <c r="AS21" s="389"/>
      <c r="AT21" s="389"/>
      <c r="AU21" s="389"/>
      <c r="AV21" s="390"/>
      <c r="AW21" s="388" t="s">
        <v>351</v>
      </c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90"/>
      <c r="BJ21" s="388" t="s">
        <v>330</v>
      </c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90"/>
    </row>
    <row r="22" spans="1:80" ht="12.75">
      <c r="A22" s="388"/>
      <c r="B22" s="389"/>
      <c r="C22" s="389"/>
      <c r="D22" s="390"/>
      <c r="E22" s="388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90"/>
      <c r="AN22" s="388" t="s">
        <v>352</v>
      </c>
      <c r="AO22" s="389"/>
      <c r="AP22" s="389"/>
      <c r="AQ22" s="389"/>
      <c r="AR22" s="389"/>
      <c r="AS22" s="389"/>
      <c r="AT22" s="389"/>
      <c r="AU22" s="389"/>
      <c r="AV22" s="390"/>
      <c r="AW22" s="388" t="s">
        <v>289</v>
      </c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90"/>
      <c r="BJ22" s="388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90"/>
    </row>
    <row r="23" spans="1:80" ht="12.75">
      <c r="A23" s="388"/>
      <c r="B23" s="389"/>
      <c r="C23" s="389"/>
      <c r="D23" s="390"/>
      <c r="E23" s="388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90"/>
      <c r="AN23" s="388"/>
      <c r="AO23" s="389"/>
      <c r="AP23" s="389"/>
      <c r="AQ23" s="389"/>
      <c r="AR23" s="389"/>
      <c r="AS23" s="389"/>
      <c r="AT23" s="389"/>
      <c r="AU23" s="389"/>
      <c r="AV23" s="390"/>
      <c r="AW23" s="388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90"/>
      <c r="BJ23" s="388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90"/>
    </row>
    <row r="24" spans="1:80" ht="12.75">
      <c r="A24" s="420">
        <v>1</v>
      </c>
      <c r="B24" s="421"/>
      <c r="C24" s="421"/>
      <c r="D24" s="422"/>
      <c r="E24" s="420">
        <v>2</v>
      </c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2"/>
      <c r="AN24" s="420">
        <v>3</v>
      </c>
      <c r="AO24" s="421"/>
      <c r="AP24" s="421"/>
      <c r="AQ24" s="421"/>
      <c r="AR24" s="421"/>
      <c r="AS24" s="421"/>
      <c r="AT24" s="421"/>
      <c r="AU24" s="421"/>
      <c r="AV24" s="422"/>
      <c r="AW24" s="420">
        <v>4</v>
      </c>
      <c r="AX24" s="421"/>
      <c r="AY24" s="421"/>
      <c r="AZ24" s="421"/>
      <c r="BA24" s="421"/>
      <c r="BB24" s="421"/>
      <c r="BC24" s="421"/>
      <c r="BD24" s="421"/>
      <c r="BE24" s="421"/>
      <c r="BF24" s="421"/>
      <c r="BG24" s="421"/>
      <c r="BH24" s="421"/>
      <c r="BI24" s="422"/>
      <c r="BJ24" s="420">
        <v>5</v>
      </c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2"/>
    </row>
    <row r="25" spans="1:80" ht="12.75">
      <c r="A25" s="394"/>
      <c r="B25" s="395"/>
      <c r="C25" s="395"/>
      <c r="D25" s="396"/>
      <c r="E25" s="394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6"/>
      <c r="AN25" s="400"/>
      <c r="AO25" s="401"/>
      <c r="AP25" s="401"/>
      <c r="AQ25" s="401"/>
      <c r="AR25" s="401"/>
      <c r="AS25" s="401"/>
      <c r="AT25" s="401"/>
      <c r="AU25" s="401"/>
      <c r="AV25" s="402"/>
      <c r="AW25" s="397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9"/>
      <c r="BJ25" s="397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9"/>
    </row>
    <row r="26" spans="1:80" ht="12.75">
      <c r="A26" s="394"/>
      <c r="B26" s="395"/>
      <c r="C26" s="395"/>
      <c r="D26" s="396"/>
      <c r="E26" s="394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6"/>
      <c r="AN26" s="400"/>
      <c r="AO26" s="401"/>
      <c r="AP26" s="401"/>
      <c r="AQ26" s="401"/>
      <c r="AR26" s="401"/>
      <c r="AS26" s="401"/>
      <c r="AT26" s="401"/>
      <c r="AU26" s="401"/>
      <c r="AV26" s="402"/>
      <c r="AW26" s="397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9"/>
      <c r="BJ26" s="397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9"/>
    </row>
    <row r="27" spans="1:80" ht="12.75">
      <c r="A27" s="394"/>
      <c r="B27" s="395"/>
      <c r="C27" s="395"/>
      <c r="D27" s="396"/>
      <c r="E27" s="400" t="s">
        <v>25</v>
      </c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2"/>
      <c r="AN27" s="400"/>
      <c r="AO27" s="401"/>
      <c r="AP27" s="401"/>
      <c r="AQ27" s="401"/>
      <c r="AR27" s="401"/>
      <c r="AS27" s="401"/>
      <c r="AT27" s="401"/>
      <c r="AU27" s="401"/>
      <c r="AV27" s="402"/>
      <c r="AW27" s="400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2"/>
      <c r="BJ27" s="397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9"/>
    </row>
    <row r="28" spans="2:80" s="87" customFormat="1" ht="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87" customFormat="1" ht="15">
      <c r="A29" s="384" t="s">
        <v>353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</row>
    <row r="31" spans="1:80" ht="12.75">
      <c r="A31" s="385" t="s">
        <v>279</v>
      </c>
      <c r="B31" s="386"/>
      <c r="C31" s="386"/>
      <c r="D31" s="387"/>
      <c r="E31" s="385" t="s">
        <v>1</v>
      </c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7"/>
      <c r="AJ31" s="385" t="s">
        <v>292</v>
      </c>
      <c r="AK31" s="386"/>
      <c r="AL31" s="386"/>
      <c r="AM31" s="386"/>
      <c r="AN31" s="386"/>
      <c r="AO31" s="386"/>
      <c r="AP31" s="386"/>
      <c r="AQ31" s="386"/>
      <c r="AR31" s="386"/>
      <c r="AS31" s="386"/>
      <c r="AT31" s="387"/>
      <c r="AU31" s="385" t="s">
        <v>354</v>
      </c>
      <c r="AV31" s="386"/>
      <c r="AW31" s="386"/>
      <c r="AX31" s="386"/>
      <c r="AY31" s="386"/>
      <c r="AZ31" s="386"/>
      <c r="BA31" s="386"/>
      <c r="BB31" s="386"/>
      <c r="BC31" s="386"/>
      <c r="BD31" s="387"/>
      <c r="BE31" s="385" t="s">
        <v>355</v>
      </c>
      <c r="BF31" s="386"/>
      <c r="BG31" s="386"/>
      <c r="BH31" s="386"/>
      <c r="BI31" s="386"/>
      <c r="BJ31" s="386"/>
      <c r="BK31" s="386"/>
      <c r="BL31" s="386"/>
      <c r="BM31" s="386"/>
      <c r="BN31" s="386"/>
      <c r="BO31" s="387"/>
      <c r="BP31" s="385" t="s">
        <v>281</v>
      </c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7"/>
    </row>
    <row r="32" spans="1:80" ht="12.75">
      <c r="A32" s="388" t="s">
        <v>282</v>
      </c>
      <c r="B32" s="389"/>
      <c r="C32" s="389"/>
      <c r="D32" s="390"/>
      <c r="E32" s="388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90"/>
      <c r="AJ32" s="388" t="s">
        <v>356</v>
      </c>
      <c r="AK32" s="389"/>
      <c r="AL32" s="389"/>
      <c r="AM32" s="389"/>
      <c r="AN32" s="389"/>
      <c r="AO32" s="389"/>
      <c r="AP32" s="389"/>
      <c r="AQ32" s="389"/>
      <c r="AR32" s="389"/>
      <c r="AS32" s="389"/>
      <c r="AT32" s="390"/>
      <c r="AU32" s="388" t="s">
        <v>357</v>
      </c>
      <c r="AV32" s="389"/>
      <c r="AW32" s="389"/>
      <c r="AX32" s="389"/>
      <c r="AY32" s="389"/>
      <c r="AZ32" s="389"/>
      <c r="BA32" s="389"/>
      <c r="BB32" s="389"/>
      <c r="BC32" s="389"/>
      <c r="BD32" s="390"/>
      <c r="BE32" s="388" t="s">
        <v>358</v>
      </c>
      <c r="BF32" s="389"/>
      <c r="BG32" s="389"/>
      <c r="BH32" s="389"/>
      <c r="BI32" s="389"/>
      <c r="BJ32" s="389"/>
      <c r="BK32" s="389"/>
      <c r="BL32" s="389"/>
      <c r="BM32" s="389"/>
      <c r="BN32" s="389"/>
      <c r="BO32" s="390"/>
      <c r="BP32" s="388" t="s">
        <v>359</v>
      </c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90"/>
    </row>
    <row r="33" spans="1:80" ht="12.75">
      <c r="A33" s="388"/>
      <c r="B33" s="389"/>
      <c r="C33" s="389"/>
      <c r="D33" s="390"/>
      <c r="E33" s="388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90"/>
      <c r="AJ33" s="388" t="s">
        <v>360</v>
      </c>
      <c r="AK33" s="389"/>
      <c r="AL33" s="389"/>
      <c r="AM33" s="389"/>
      <c r="AN33" s="389"/>
      <c r="AO33" s="389"/>
      <c r="AP33" s="389"/>
      <c r="AQ33" s="389"/>
      <c r="AR33" s="389"/>
      <c r="AS33" s="389"/>
      <c r="AT33" s="390"/>
      <c r="AU33" s="388" t="s">
        <v>361</v>
      </c>
      <c r="AV33" s="389"/>
      <c r="AW33" s="389"/>
      <c r="AX33" s="389"/>
      <c r="AY33" s="389"/>
      <c r="AZ33" s="389"/>
      <c r="BA33" s="389"/>
      <c r="BB33" s="389"/>
      <c r="BC33" s="389"/>
      <c r="BD33" s="390"/>
      <c r="BE33" s="388"/>
      <c r="BF33" s="389"/>
      <c r="BG33" s="389"/>
      <c r="BH33" s="389"/>
      <c r="BI33" s="389"/>
      <c r="BJ33" s="389"/>
      <c r="BK33" s="389"/>
      <c r="BL33" s="389"/>
      <c r="BM33" s="389"/>
      <c r="BN33" s="389"/>
      <c r="BO33" s="390"/>
      <c r="BP33" s="388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90"/>
    </row>
    <row r="34" spans="1:80" ht="12.75">
      <c r="A34" s="391"/>
      <c r="B34" s="392"/>
      <c r="C34" s="392"/>
      <c r="D34" s="393"/>
      <c r="E34" s="391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3"/>
      <c r="AJ34" s="391"/>
      <c r="AK34" s="392"/>
      <c r="AL34" s="392"/>
      <c r="AM34" s="392"/>
      <c r="AN34" s="392"/>
      <c r="AO34" s="392"/>
      <c r="AP34" s="392"/>
      <c r="AQ34" s="392"/>
      <c r="AR34" s="392"/>
      <c r="AS34" s="392"/>
      <c r="AT34" s="393"/>
      <c r="AU34" s="391"/>
      <c r="AV34" s="392"/>
      <c r="AW34" s="392"/>
      <c r="AX34" s="392"/>
      <c r="AY34" s="392"/>
      <c r="AZ34" s="392"/>
      <c r="BA34" s="392"/>
      <c r="BB34" s="392"/>
      <c r="BC34" s="392"/>
      <c r="BD34" s="393"/>
      <c r="BE34" s="391"/>
      <c r="BF34" s="392"/>
      <c r="BG34" s="392"/>
      <c r="BH34" s="392"/>
      <c r="BI34" s="392"/>
      <c r="BJ34" s="392"/>
      <c r="BK34" s="392"/>
      <c r="BL34" s="392"/>
      <c r="BM34" s="392"/>
      <c r="BN34" s="392"/>
      <c r="BO34" s="393"/>
      <c r="BP34" s="391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3"/>
    </row>
    <row r="35" spans="1:80" ht="12.75">
      <c r="A35" s="391">
        <v>1</v>
      </c>
      <c r="B35" s="392"/>
      <c r="C35" s="392"/>
      <c r="D35" s="393"/>
      <c r="E35" s="391">
        <v>2</v>
      </c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3"/>
      <c r="AJ35" s="391">
        <v>4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3"/>
      <c r="AU35" s="391">
        <v>5</v>
      </c>
      <c r="AV35" s="392"/>
      <c r="AW35" s="392"/>
      <c r="AX35" s="392"/>
      <c r="AY35" s="392"/>
      <c r="AZ35" s="392"/>
      <c r="BA35" s="392"/>
      <c r="BB35" s="392"/>
      <c r="BC35" s="392"/>
      <c r="BD35" s="393"/>
      <c r="BE35" s="391">
        <v>6</v>
      </c>
      <c r="BF35" s="392"/>
      <c r="BG35" s="392"/>
      <c r="BH35" s="392"/>
      <c r="BI35" s="392"/>
      <c r="BJ35" s="392"/>
      <c r="BK35" s="392"/>
      <c r="BL35" s="392"/>
      <c r="BM35" s="392"/>
      <c r="BN35" s="392"/>
      <c r="BO35" s="393"/>
      <c r="BP35" s="391">
        <v>6</v>
      </c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3"/>
    </row>
    <row r="36" spans="1:80" ht="12.75">
      <c r="A36" s="394">
        <v>1</v>
      </c>
      <c r="B36" s="395"/>
      <c r="C36" s="395"/>
      <c r="D36" s="396"/>
      <c r="E36" s="394" t="s">
        <v>44</v>
      </c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6"/>
      <c r="AJ36" s="397">
        <v>750</v>
      </c>
      <c r="AK36" s="398"/>
      <c r="AL36" s="398"/>
      <c r="AM36" s="398"/>
      <c r="AN36" s="398"/>
      <c r="AO36" s="398"/>
      <c r="AP36" s="398"/>
      <c r="AQ36" s="398"/>
      <c r="AR36" s="398"/>
      <c r="AS36" s="398"/>
      <c r="AT36" s="399"/>
      <c r="AU36" s="397">
        <f>BP36/AJ36</f>
        <v>5865.4</v>
      </c>
      <c r="AV36" s="398"/>
      <c r="AW36" s="398"/>
      <c r="AX36" s="398"/>
      <c r="AY36" s="398"/>
      <c r="AZ36" s="398"/>
      <c r="BA36" s="398"/>
      <c r="BB36" s="398"/>
      <c r="BC36" s="398"/>
      <c r="BD36" s="399"/>
      <c r="BE36" s="397">
        <v>0.835173</v>
      </c>
      <c r="BF36" s="398"/>
      <c r="BG36" s="398"/>
      <c r="BH36" s="398"/>
      <c r="BI36" s="398"/>
      <c r="BJ36" s="398"/>
      <c r="BK36" s="398"/>
      <c r="BL36" s="398"/>
      <c r="BM36" s="398"/>
      <c r="BN36" s="398"/>
      <c r="BO36" s="399"/>
      <c r="BP36" s="408">
        <v>4399050</v>
      </c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10"/>
    </row>
    <row r="37" spans="1:80" ht="12.75">
      <c r="A37" s="405">
        <v>2</v>
      </c>
      <c r="B37" s="477"/>
      <c r="C37" s="477"/>
      <c r="D37" s="478"/>
      <c r="E37" s="405" t="s">
        <v>45</v>
      </c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8"/>
      <c r="AJ37" s="400">
        <v>230000</v>
      </c>
      <c r="AK37" s="479"/>
      <c r="AL37" s="479"/>
      <c r="AM37" s="479"/>
      <c r="AN37" s="479"/>
      <c r="AO37" s="479"/>
      <c r="AP37" s="479"/>
      <c r="AQ37" s="479"/>
      <c r="AR37" s="479"/>
      <c r="AS37" s="479"/>
      <c r="AT37" s="480"/>
      <c r="AU37" s="400">
        <f>BP37/AJ37</f>
        <v>6.209434782608696</v>
      </c>
      <c r="AV37" s="479"/>
      <c r="AW37" s="479"/>
      <c r="AX37" s="479"/>
      <c r="AY37" s="479"/>
      <c r="AZ37" s="479"/>
      <c r="BA37" s="479"/>
      <c r="BB37" s="479"/>
      <c r="BC37" s="479"/>
      <c r="BD37" s="480"/>
      <c r="BE37" s="400">
        <v>0.835160436</v>
      </c>
      <c r="BF37" s="479"/>
      <c r="BG37" s="479"/>
      <c r="BH37" s="479"/>
      <c r="BI37" s="479"/>
      <c r="BJ37" s="479"/>
      <c r="BK37" s="479"/>
      <c r="BL37" s="479"/>
      <c r="BM37" s="479"/>
      <c r="BN37" s="479"/>
      <c r="BO37" s="480"/>
      <c r="BP37" s="426">
        <v>1428170</v>
      </c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2"/>
    </row>
    <row r="38" spans="1:80" ht="12.75">
      <c r="A38" s="394">
        <v>3</v>
      </c>
      <c r="B38" s="395"/>
      <c r="C38" s="395"/>
      <c r="D38" s="396"/>
      <c r="E38" s="394" t="s">
        <v>46</v>
      </c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6"/>
      <c r="AJ38" s="397">
        <v>5500</v>
      </c>
      <c r="AK38" s="398"/>
      <c r="AL38" s="398"/>
      <c r="AM38" s="398"/>
      <c r="AN38" s="398"/>
      <c r="AO38" s="398"/>
      <c r="AP38" s="398"/>
      <c r="AQ38" s="398"/>
      <c r="AR38" s="398"/>
      <c r="AS38" s="398"/>
      <c r="AT38" s="399"/>
      <c r="AU38" s="397">
        <f>BP38/AJ38</f>
        <v>34.07272727272727</v>
      </c>
      <c r="AV38" s="398"/>
      <c r="AW38" s="398"/>
      <c r="AX38" s="398"/>
      <c r="AY38" s="398"/>
      <c r="AZ38" s="398"/>
      <c r="BA38" s="398"/>
      <c r="BB38" s="398"/>
      <c r="BC38" s="398"/>
      <c r="BD38" s="399"/>
      <c r="BE38" s="397"/>
      <c r="BF38" s="398"/>
      <c r="BG38" s="398"/>
      <c r="BH38" s="398"/>
      <c r="BI38" s="398"/>
      <c r="BJ38" s="398"/>
      <c r="BK38" s="398"/>
      <c r="BL38" s="398"/>
      <c r="BM38" s="398"/>
      <c r="BN38" s="398"/>
      <c r="BO38" s="399"/>
      <c r="BP38" s="408">
        <v>187400</v>
      </c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10"/>
    </row>
    <row r="39" spans="1:80" ht="12.75">
      <c r="A39" s="394"/>
      <c r="B39" s="395"/>
      <c r="C39" s="395"/>
      <c r="D39" s="396"/>
      <c r="E39" s="400" t="s">
        <v>25</v>
      </c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2"/>
      <c r="AJ39" s="403" t="s">
        <v>213</v>
      </c>
      <c r="AK39" s="363"/>
      <c r="AL39" s="363"/>
      <c r="AM39" s="363"/>
      <c r="AN39" s="363"/>
      <c r="AO39" s="363"/>
      <c r="AP39" s="363"/>
      <c r="AQ39" s="363"/>
      <c r="AR39" s="363"/>
      <c r="AS39" s="363"/>
      <c r="AT39" s="404"/>
      <c r="AU39" s="403" t="s">
        <v>213</v>
      </c>
      <c r="AV39" s="363"/>
      <c r="AW39" s="363"/>
      <c r="AX39" s="363"/>
      <c r="AY39" s="363"/>
      <c r="AZ39" s="363"/>
      <c r="BA39" s="363"/>
      <c r="BB39" s="363"/>
      <c r="BC39" s="363"/>
      <c r="BD39" s="404"/>
      <c r="BE39" s="403" t="s">
        <v>213</v>
      </c>
      <c r="BF39" s="363"/>
      <c r="BG39" s="363"/>
      <c r="BH39" s="363"/>
      <c r="BI39" s="363"/>
      <c r="BJ39" s="363"/>
      <c r="BK39" s="363"/>
      <c r="BL39" s="363"/>
      <c r="BM39" s="363"/>
      <c r="BN39" s="363"/>
      <c r="BO39" s="404"/>
      <c r="BP39" s="408">
        <f>SUM(BP36:CB38)</f>
        <v>6014620</v>
      </c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10"/>
    </row>
    <row r="40" s="90" customFormat="1" ht="15"/>
    <row r="41" spans="1:80" s="87" customFormat="1" ht="15">
      <c r="A41" s="384" t="s">
        <v>362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</row>
    <row r="43" spans="1:80" ht="12.75">
      <c r="A43" s="385" t="s">
        <v>279</v>
      </c>
      <c r="B43" s="386"/>
      <c r="C43" s="386"/>
      <c r="D43" s="387"/>
      <c r="E43" s="385" t="s">
        <v>1</v>
      </c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7"/>
      <c r="AR43" s="385" t="s">
        <v>41</v>
      </c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7"/>
      <c r="BD43" s="385" t="s">
        <v>363</v>
      </c>
      <c r="BE43" s="386"/>
      <c r="BF43" s="386"/>
      <c r="BG43" s="386"/>
      <c r="BH43" s="386"/>
      <c r="BI43" s="386"/>
      <c r="BJ43" s="386"/>
      <c r="BK43" s="386"/>
      <c r="BL43" s="386"/>
      <c r="BM43" s="386"/>
      <c r="BN43" s="387"/>
      <c r="BO43" s="385" t="s">
        <v>344</v>
      </c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7"/>
    </row>
    <row r="44" spans="1:80" ht="12.75">
      <c r="A44" s="388" t="s">
        <v>282</v>
      </c>
      <c r="B44" s="389"/>
      <c r="C44" s="389"/>
      <c r="D44" s="390"/>
      <c r="E44" s="388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90"/>
      <c r="AR44" s="388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90"/>
      <c r="BD44" s="388" t="s">
        <v>364</v>
      </c>
      <c r="BE44" s="389"/>
      <c r="BF44" s="389"/>
      <c r="BG44" s="389"/>
      <c r="BH44" s="389"/>
      <c r="BI44" s="389"/>
      <c r="BJ44" s="389"/>
      <c r="BK44" s="389"/>
      <c r="BL44" s="389"/>
      <c r="BM44" s="389"/>
      <c r="BN44" s="390"/>
      <c r="BO44" s="388" t="s">
        <v>365</v>
      </c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90"/>
    </row>
    <row r="45" spans="1:80" ht="12.75">
      <c r="A45" s="388"/>
      <c r="B45" s="389"/>
      <c r="C45" s="389"/>
      <c r="D45" s="390"/>
      <c r="E45" s="388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90"/>
      <c r="AR45" s="388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90"/>
      <c r="BD45" s="388" t="s">
        <v>366</v>
      </c>
      <c r="BE45" s="389"/>
      <c r="BF45" s="389"/>
      <c r="BG45" s="389"/>
      <c r="BH45" s="389"/>
      <c r="BI45" s="389"/>
      <c r="BJ45" s="389"/>
      <c r="BK45" s="389"/>
      <c r="BL45" s="389"/>
      <c r="BM45" s="389"/>
      <c r="BN45" s="390"/>
      <c r="BO45" s="388" t="s">
        <v>289</v>
      </c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90"/>
    </row>
    <row r="46" spans="1:80" ht="12.75">
      <c r="A46" s="420">
        <v>1</v>
      </c>
      <c r="B46" s="421"/>
      <c r="C46" s="421"/>
      <c r="D46" s="422"/>
      <c r="E46" s="420">
        <v>2</v>
      </c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2"/>
      <c r="AR46" s="420">
        <v>4</v>
      </c>
      <c r="AS46" s="421"/>
      <c r="AT46" s="421"/>
      <c r="AU46" s="421"/>
      <c r="AV46" s="421"/>
      <c r="AW46" s="421"/>
      <c r="AX46" s="421"/>
      <c r="AY46" s="421"/>
      <c r="AZ46" s="421"/>
      <c r="BA46" s="421"/>
      <c r="BB46" s="421"/>
      <c r="BC46" s="422"/>
      <c r="BD46" s="420">
        <v>5</v>
      </c>
      <c r="BE46" s="421"/>
      <c r="BF46" s="421"/>
      <c r="BG46" s="421"/>
      <c r="BH46" s="421"/>
      <c r="BI46" s="421"/>
      <c r="BJ46" s="421"/>
      <c r="BK46" s="421"/>
      <c r="BL46" s="421"/>
      <c r="BM46" s="421"/>
      <c r="BN46" s="422"/>
      <c r="BO46" s="420">
        <v>6</v>
      </c>
      <c r="BP46" s="421"/>
      <c r="BQ46" s="421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2"/>
    </row>
    <row r="47" spans="1:80" ht="12.75">
      <c r="A47" s="394"/>
      <c r="B47" s="395"/>
      <c r="C47" s="395"/>
      <c r="D47" s="396"/>
      <c r="E47" s="394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6"/>
      <c r="AR47" s="397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9"/>
      <c r="BD47" s="397"/>
      <c r="BE47" s="398"/>
      <c r="BF47" s="398"/>
      <c r="BG47" s="398"/>
      <c r="BH47" s="398"/>
      <c r="BI47" s="398"/>
      <c r="BJ47" s="398"/>
      <c r="BK47" s="398"/>
      <c r="BL47" s="398"/>
      <c r="BM47" s="398"/>
      <c r="BN47" s="399"/>
      <c r="BO47" s="397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9"/>
    </row>
    <row r="48" spans="1:80" ht="12.75">
      <c r="A48" s="394"/>
      <c r="B48" s="395"/>
      <c r="C48" s="395"/>
      <c r="D48" s="396"/>
      <c r="E48" s="394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6"/>
      <c r="AR48" s="397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9"/>
      <c r="BD48" s="397"/>
      <c r="BE48" s="398"/>
      <c r="BF48" s="398"/>
      <c r="BG48" s="398"/>
      <c r="BH48" s="398"/>
      <c r="BI48" s="398"/>
      <c r="BJ48" s="398"/>
      <c r="BK48" s="398"/>
      <c r="BL48" s="398"/>
      <c r="BM48" s="398"/>
      <c r="BN48" s="399"/>
      <c r="BO48" s="397"/>
      <c r="BP48" s="398"/>
      <c r="BQ48" s="398"/>
      <c r="BR48" s="398"/>
      <c r="BS48" s="398"/>
      <c r="BT48" s="398"/>
      <c r="BU48" s="398"/>
      <c r="BV48" s="398"/>
      <c r="BW48" s="398"/>
      <c r="BX48" s="398"/>
      <c r="BY48" s="398"/>
      <c r="BZ48" s="398"/>
      <c r="CA48" s="398"/>
      <c r="CB48" s="399"/>
    </row>
    <row r="49" spans="1:80" ht="12.75">
      <c r="A49" s="394"/>
      <c r="B49" s="395"/>
      <c r="C49" s="395"/>
      <c r="D49" s="396"/>
      <c r="E49" s="400" t="s">
        <v>25</v>
      </c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2"/>
      <c r="AR49" s="403" t="s">
        <v>213</v>
      </c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404"/>
      <c r="BD49" s="403" t="s">
        <v>213</v>
      </c>
      <c r="BE49" s="363"/>
      <c r="BF49" s="363"/>
      <c r="BG49" s="363"/>
      <c r="BH49" s="363"/>
      <c r="BI49" s="363"/>
      <c r="BJ49" s="363"/>
      <c r="BK49" s="363"/>
      <c r="BL49" s="363"/>
      <c r="BM49" s="363"/>
      <c r="BN49" s="404"/>
      <c r="BO49" s="423" t="s">
        <v>213</v>
      </c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5"/>
    </row>
    <row r="50" s="90" customFormat="1" ht="15"/>
  </sheetData>
  <sheetProtection/>
  <mergeCells count="184">
    <mergeCell ref="A37:D37"/>
    <mergeCell ref="E37:AI37"/>
    <mergeCell ref="AJ37:AT37"/>
    <mergeCell ref="AU37:BD37"/>
    <mergeCell ref="BE37:BO37"/>
    <mergeCell ref="BP37:CB3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46:D46"/>
    <mergeCell ref="E46:AQ46"/>
    <mergeCell ref="AR46:BC46"/>
    <mergeCell ref="BD46:BN46"/>
    <mergeCell ref="BO46:CB46"/>
    <mergeCell ref="A47:D47"/>
    <mergeCell ref="E47:AQ47"/>
    <mergeCell ref="AR47:BC47"/>
    <mergeCell ref="BD47:BN47"/>
    <mergeCell ref="BO47:CB47"/>
    <mergeCell ref="A44:D44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A41:CB41"/>
    <mergeCell ref="A43:D43"/>
    <mergeCell ref="E43:AQ43"/>
    <mergeCell ref="AR43:BC43"/>
    <mergeCell ref="BD43:BN43"/>
    <mergeCell ref="BO43:CB43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1:D31"/>
    <mergeCell ref="E31:AI31"/>
    <mergeCell ref="AJ31:AT31"/>
    <mergeCell ref="AU31:BD31"/>
    <mergeCell ref="BE31:BO31"/>
    <mergeCell ref="BP31:CB31"/>
    <mergeCell ref="A27:D27"/>
    <mergeCell ref="E27:AM27"/>
    <mergeCell ref="AN27:AV27"/>
    <mergeCell ref="AW27:BI27"/>
    <mergeCell ref="BJ27:CB27"/>
    <mergeCell ref="A29:CB29"/>
    <mergeCell ref="A25:D25"/>
    <mergeCell ref="E25:AM25"/>
    <mergeCell ref="AN25:AV25"/>
    <mergeCell ref="AW25:BI25"/>
    <mergeCell ref="BJ25:CB25"/>
    <mergeCell ref="A26:D26"/>
    <mergeCell ref="E26:AM26"/>
    <mergeCell ref="AN26:AV26"/>
    <mergeCell ref="AW26:BI26"/>
    <mergeCell ref="BJ26:CB26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1:D21"/>
    <mergeCell ref="E21:AM21"/>
    <mergeCell ref="AN21:AV21"/>
    <mergeCell ref="AW21:BI21"/>
    <mergeCell ref="BJ21:CB21"/>
    <mergeCell ref="A22:D22"/>
    <mergeCell ref="E22:AM22"/>
    <mergeCell ref="AN22:AV22"/>
    <mergeCell ref="AW22:BI22"/>
    <mergeCell ref="BJ22:CB22"/>
    <mergeCell ref="A18:CB18"/>
    <mergeCell ref="A20:D20"/>
    <mergeCell ref="E20:AM20"/>
    <mergeCell ref="AN20:AV20"/>
    <mergeCell ref="AW20:BI20"/>
    <mergeCell ref="BJ20:CB2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B59"/>
  <sheetViews>
    <sheetView tabSelected="1" zoomScalePageLayoutView="0" workbookViewId="0" topLeftCell="A10">
      <selection activeCell="DC24" sqref="DC24"/>
    </sheetView>
  </sheetViews>
  <sheetFormatPr defaultColWidth="1.12109375" defaultRowHeight="12.75"/>
  <cols>
    <col min="1" max="54" width="1.12109375" style="89" customWidth="1"/>
    <col min="55" max="55" width="4.625" style="89" customWidth="1"/>
    <col min="56" max="16384" width="1.12109375" style="89" customWidth="1"/>
  </cols>
  <sheetData>
    <row r="1" spans="1:80" s="87" customFormat="1" ht="15">
      <c r="A1" s="384" t="s">
        <v>431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</row>
    <row r="2" spans="1:80" s="95" customFormat="1" ht="7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12.75">
      <c r="A3" s="385" t="s">
        <v>279</v>
      </c>
      <c r="B3" s="386"/>
      <c r="C3" s="386"/>
      <c r="D3" s="387"/>
      <c r="E3" s="385" t="s">
        <v>27</v>
      </c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7"/>
      <c r="AN3" s="385" t="s">
        <v>42</v>
      </c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7"/>
      <c r="BD3" s="385" t="s">
        <v>41</v>
      </c>
      <c r="BE3" s="386"/>
      <c r="BF3" s="386"/>
      <c r="BG3" s="386"/>
      <c r="BH3" s="386"/>
      <c r="BI3" s="386"/>
      <c r="BJ3" s="386"/>
      <c r="BK3" s="386"/>
      <c r="BL3" s="386"/>
      <c r="BM3" s="387"/>
      <c r="BN3" s="385" t="s">
        <v>344</v>
      </c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7"/>
    </row>
    <row r="4" spans="1:80" ht="12.75">
      <c r="A4" s="388" t="s">
        <v>282</v>
      </c>
      <c r="B4" s="389"/>
      <c r="C4" s="389"/>
      <c r="D4" s="390"/>
      <c r="E4" s="388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90"/>
      <c r="AN4" s="388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90"/>
      <c r="BD4" s="388" t="s">
        <v>432</v>
      </c>
      <c r="BE4" s="389"/>
      <c r="BF4" s="389"/>
      <c r="BG4" s="389"/>
      <c r="BH4" s="389"/>
      <c r="BI4" s="389"/>
      <c r="BJ4" s="389"/>
      <c r="BK4" s="389"/>
      <c r="BL4" s="389"/>
      <c r="BM4" s="390"/>
      <c r="BN4" s="388" t="s">
        <v>433</v>
      </c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90"/>
    </row>
    <row r="5" spans="1:80" ht="12.75">
      <c r="A5" s="388"/>
      <c r="B5" s="389"/>
      <c r="C5" s="389"/>
      <c r="D5" s="390"/>
      <c r="E5" s="388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90"/>
      <c r="AN5" s="388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90"/>
      <c r="BD5" s="388" t="s">
        <v>434</v>
      </c>
      <c r="BE5" s="389"/>
      <c r="BF5" s="389"/>
      <c r="BG5" s="389"/>
      <c r="BH5" s="389"/>
      <c r="BI5" s="389"/>
      <c r="BJ5" s="389"/>
      <c r="BK5" s="389"/>
      <c r="BL5" s="389"/>
      <c r="BM5" s="390"/>
      <c r="BN5" s="388" t="s">
        <v>289</v>
      </c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90"/>
    </row>
    <row r="6" spans="1:80" ht="12.75">
      <c r="A6" s="420">
        <v>1</v>
      </c>
      <c r="B6" s="421"/>
      <c r="C6" s="421"/>
      <c r="D6" s="422"/>
      <c r="E6" s="420">
        <v>2</v>
      </c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2"/>
      <c r="AN6" s="420">
        <v>3</v>
      </c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2"/>
      <c r="BD6" s="420">
        <v>4</v>
      </c>
      <c r="BE6" s="421"/>
      <c r="BF6" s="421"/>
      <c r="BG6" s="421"/>
      <c r="BH6" s="421"/>
      <c r="BI6" s="421"/>
      <c r="BJ6" s="421"/>
      <c r="BK6" s="421"/>
      <c r="BL6" s="421"/>
      <c r="BM6" s="422"/>
      <c r="BN6" s="420">
        <v>5</v>
      </c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2"/>
    </row>
    <row r="7" spans="1:80" ht="12.75">
      <c r="A7" s="420">
        <v>1</v>
      </c>
      <c r="B7" s="493"/>
      <c r="C7" s="493"/>
      <c r="D7" s="494"/>
      <c r="E7" s="453" t="s">
        <v>268</v>
      </c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3"/>
      <c r="AN7" s="420" t="s">
        <v>464</v>
      </c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4"/>
      <c r="BD7" s="420">
        <v>1</v>
      </c>
      <c r="BE7" s="493"/>
      <c r="BF7" s="493"/>
      <c r="BG7" s="493"/>
      <c r="BH7" s="493"/>
      <c r="BI7" s="493"/>
      <c r="BJ7" s="493"/>
      <c r="BK7" s="493"/>
      <c r="BL7" s="493"/>
      <c r="BM7" s="494"/>
      <c r="BN7" s="512">
        <v>132000</v>
      </c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13"/>
      <c r="CB7" s="514"/>
    </row>
    <row r="8" spans="1:80" ht="32.25" customHeight="1">
      <c r="A8" s="420">
        <v>2</v>
      </c>
      <c r="B8" s="493"/>
      <c r="C8" s="493"/>
      <c r="D8" s="494"/>
      <c r="E8" s="453" t="s">
        <v>269</v>
      </c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3"/>
      <c r="AN8" s="420" t="s">
        <v>464</v>
      </c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4"/>
      <c r="BD8" s="420">
        <v>1</v>
      </c>
      <c r="BE8" s="493"/>
      <c r="BF8" s="493"/>
      <c r="BG8" s="493"/>
      <c r="BH8" s="493"/>
      <c r="BI8" s="493"/>
      <c r="BJ8" s="493"/>
      <c r="BK8" s="493"/>
      <c r="BL8" s="493"/>
      <c r="BM8" s="494"/>
      <c r="BN8" s="512">
        <v>5000</v>
      </c>
      <c r="BO8" s="513"/>
      <c r="BP8" s="513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4"/>
    </row>
    <row r="9" spans="1:80" ht="12.75">
      <c r="A9" s="420">
        <v>3</v>
      </c>
      <c r="B9" s="493"/>
      <c r="C9" s="493"/>
      <c r="D9" s="494"/>
      <c r="E9" s="453" t="s">
        <v>465</v>
      </c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3"/>
      <c r="AN9" s="420" t="s">
        <v>464</v>
      </c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4"/>
      <c r="BD9" s="420">
        <v>1</v>
      </c>
      <c r="BE9" s="493"/>
      <c r="BF9" s="493"/>
      <c r="BG9" s="493"/>
      <c r="BH9" s="493"/>
      <c r="BI9" s="493"/>
      <c r="BJ9" s="493"/>
      <c r="BK9" s="493"/>
      <c r="BL9" s="493"/>
      <c r="BM9" s="494"/>
      <c r="BN9" s="512">
        <v>30000</v>
      </c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4"/>
    </row>
    <row r="10" spans="1:80" ht="12.75">
      <c r="A10" s="420">
        <v>4</v>
      </c>
      <c r="B10" s="493"/>
      <c r="C10" s="493"/>
      <c r="D10" s="494"/>
      <c r="E10" s="453" t="s">
        <v>261</v>
      </c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3"/>
      <c r="AN10" s="420" t="s">
        <v>464</v>
      </c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4"/>
      <c r="BD10" s="420">
        <v>1</v>
      </c>
      <c r="BE10" s="493"/>
      <c r="BF10" s="493"/>
      <c r="BG10" s="493"/>
      <c r="BH10" s="493"/>
      <c r="BI10" s="493"/>
      <c r="BJ10" s="493"/>
      <c r="BK10" s="493"/>
      <c r="BL10" s="493"/>
      <c r="BM10" s="494"/>
      <c r="BN10" s="512">
        <v>150000</v>
      </c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4"/>
    </row>
    <row r="11" spans="1:80" ht="28.5" customHeight="1">
      <c r="A11" s="420">
        <v>5</v>
      </c>
      <c r="B11" s="493"/>
      <c r="C11" s="493"/>
      <c r="D11" s="494"/>
      <c r="E11" s="453" t="s">
        <v>262</v>
      </c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3"/>
      <c r="AN11" s="420" t="s">
        <v>464</v>
      </c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4"/>
      <c r="BD11" s="420">
        <v>1</v>
      </c>
      <c r="BE11" s="493"/>
      <c r="BF11" s="493"/>
      <c r="BG11" s="493"/>
      <c r="BH11" s="493"/>
      <c r="BI11" s="493"/>
      <c r="BJ11" s="493"/>
      <c r="BK11" s="493"/>
      <c r="BL11" s="493"/>
      <c r="BM11" s="494"/>
      <c r="BN11" s="512">
        <v>23000</v>
      </c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4"/>
    </row>
    <row r="12" spans="1:80" ht="12.75">
      <c r="A12" s="420">
        <v>6</v>
      </c>
      <c r="B12" s="493"/>
      <c r="C12" s="493"/>
      <c r="D12" s="494"/>
      <c r="E12" s="453" t="s">
        <v>267</v>
      </c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3"/>
      <c r="AN12" s="420" t="s">
        <v>464</v>
      </c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4"/>
      <c r="BD12" s="420">
        <v>1</v>
      </c>
      <c r="BE12" s="493"/>
      <c r="BF12" s="493"/>
      <c r="BG12" s="493"/>
      <c r="BH12" s="493"/>
      <c r="BI12" s="493"/>
      <c r="BJ12" s="493"/>
      <c r="BK12" s="493"/>
      <c r="BL12" s="493"/>
      <c r="BM12" s="494"/>
      <c r="BN12" s="512">
        <v>155000</v>
      </c>
      <c r="BO12" s="513"/>
      <c r="BP12" s="513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4"/>
    </row>
    <row r="13" spans="1:80" ht="12.75">
      <c r="A13" s="420">
        <v>7</v>
      </c>
      <c r="B13" s="493"/>
      <c r="C13" s="493"/>
      <c r="D13" s="494"/>
      <c r="E13" s="453" t="s">
        <v>263</v>
      </c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3"/>
      <c r="AN13" s="420" t="s">
        <v>464</v>
      </c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4"/>
      <c r="BD13" s="420">
        <v>1</v>
      </c>
      <c r="BE13" s="493"/>
      <c r="BF13" s="493"/>
      <c r="BG13" s="493"/>
      <c r="BH13" s="493"/>
      <c r="BI13" s="493"/>
      <c r="BJ13" s="493"/>
      <c r="BK13" s="493"/>
      <c r="BL13" s="493"/>
      <c r="BM13" s="494"/>
      <c r="BN13" s="512">
        <v>76000</v>
      </c>
      <c r="BO13" s="513"/>
      <c r="BP13" s="513"/>
      <c r="BQ13" s="513"/>
      <c r="BR13" s="513"/>
      <c r="BS13" s="513"/>
      <c r="BT13" s="513"/>
      <c r="BU13" s="513"/>
      <c r="BV13" s="513"/>
      <c r="BW13" s="513"/>
      <c r="BX13" s="513"/>
      <c r="BY13" s="513"/>
      <c r="BZ13" s="513"/>
      <c r="CA13" s="513"/>
      <c r="CB13" s="514"/>
    </row>
    <row r="14" spans="1:80" ht="12.75">
      <c r="A14" s="420">
        <v>8</v>
      </c>
      <c r="B14" s="493"/>
      <c r="C14" s="493"/>
      <c r="D14" s="494"/>
      <c r="E14" s="453" t="s">
        <v>264</v>
      </c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3"/>
      <c r="AN14" s="420" t="s">
        <v>464</v>
      </c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4"/>
      <c r="BD14" s="420">
        <v>1</v>
      </c>
      <c r="BE14" s="493"/>
      <c r="BF14" s="493"/>
      <c r="BG14" s="493"/>
      <c r="BH14" s="493"/>
      <c r="BI14" s="493"/>
      <c r="BJ14" s="493"/>
      <c r="BK14" s="493"/>
      <c r="BL14" s="493"/>
      <c r="BM14" s="494"/>
      <c r="BN14" s="512">
        <v>30000</v>
      </c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4"/>
    </row>
    <row r="15" spans="1:80" ht="12.75">
      <c r="A15" s="420">
        <v>9</v>
      </c>
      <c r="B15" s="493"/>
      <c r="C15" s="493"/>
      <c r="D15" s="494"/>
      <c r="E15" s="453" t="s">
        <v>266</v>
      </c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3"/>
      <c r="AN15" s="420" t="s">
        <v>464</v>
      </c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4"/>
      <c r="BD15" s="420">
        <v>1</v>
      </c>
      <c r="BE15" s="493"/>
      <c r="BF15" s="493"/>
      <c r="BG15" s="493"/>
      <c r="BH15" s="493"/>
      <c r="BI15" s="493"/>
      <c r="BJ15" s="493"/>
      <c r="BK15" s="493"/>
      <c r="BL15" s="493"/>
      <c r="BM15" s="494"/>
      <c r="BN15" s="512">
        <v>70000</v>
      </c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4"/>
    </row>
    <row r="16" spans="1:80" ht="12.75">
      <c r="A16" s="420">
        <v>9</v>
      </c>
      <c r="B16" s="493"/>
      <c r="C16" s="493"/>
      <c r="D16" s="494"/>
      <c r="E16" s="453" t="s">
        <v>466</v>
      </c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3"/>
      <c r="AN16" s="420" t="s">
        <v>464</v>
      </c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4"/>
      <c r="BD16" s="420">
        <v>1</v>
      </c>
      <c r="BE16" s="493"/>
      <c r="BF16" s="493"/>
      <c r="BG16" s="493"/>
      <c r="BH16" s="493"/>
      <c r="BI16" s="493"/>
      <c r="BJ16" s="493"/>
      <c r="BK16" s="493"/>
      <c r="BL16" s="493"/>
      <c r="BM16" s="494"/>
      <c r="BN16" s="512">
        <v>100000</v>
      </c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4"/>
    </row>
    <row r="17" spans="1:80" ht="12.75">
      <c r="A17" s="420"/>
      <c r="B17" s="493"/>
      <c r="C17" s="493"/>
      <c r="D17" s="494"/>
      <c r="E17" s="453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3"/>
      <c r="AN17" s="509" t="s">
        <v>441</v>
      </c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1"/>
      <c r="BD17" s="509"/>
      <c r="BE17" s="510"/>
      <c r="BF17" s="510"/>
      <c r="BG17" s="510"/>
      <c r="BH17" s="510"/>
      <c r="BI17" s="510"/>
      <c r="BJ17" s="510"/>
      <c r="BK17" s="510"/>
      <c r="BL17" s="510"/>
      <c r="BM17" s="511"/>
      <c r="BN17" s="515">
        <f>SUM(BN7:CB16)</f>
        <v>771000</v>
      </c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7"/>
    </row>
    <row r="18" spans="1:80" ht="12.75">
      <c r="A18" s="420"/>
      <c r="B18" s="493"/>
      <c r="C18" s="493"/>
      <c r="D18" s="494"/>
      <c r="E18" s="453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3"/>
      <c r="AN18" s="420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4"/>
      <c r="BD18" s="420"/>
      <c r="BE18" s="493"/>
      <c r="BF18" s="493"/>
      <c r="BG18" s="493"/>
      <c r="BH18" s="493"/>
      <c r="BI18" s="493"/>
      <c r="BJ18" s="493"/>
      <c r="BK18" s="493"/>
      <c r="BL18" s="493"/>
      <c r="BM18" s="494"/>
      <c r="BN18" s="420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</row>
    <row r="19" spans="1:80" ht="70.5" customHeight="1">
      <c r="A19" s="453" t="s">
        <v>211</v>
      </c>
      <c r="B19" s="502"/>
      <c r="C19" s="502"/>
      <c r="D19" s="503"/>
      <c r="E19" s="453" t="s">
        <v>27</v>
      </c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3"/>
      <c r="AN19" s="453" t="s">
        <v>102</v>
      </c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3"/>
      <c r="BD19" s="453" t="s">
        <v>103</v>
      </c>
      <c r="BE19" s="502"/>
      <c r="BF19" s="502"/>
      <c r="BG19" s="502"/>
      <c r="BH19" s="502"/>
      <c r="BI19" s="502"/>
      <c r="BJ19" s="502"/>
      <c r="BK19" s="502"/>
      <c r="BL19" s="502"/>
      <c r="BM19" s="503"/>
      <c r="BN19" s="453" t="s">
        <v>43</v>
      </c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3"/>
    </row>
    <row r="20" spans="1:80" ht="12.75">
      <c r="A20" s="420">
        <v>1</v>
      </c>
      <c r="B20" s="493"/>
      <c r="C20" s="493"/>
      <c r="D20" s="494"/>
      <c r="E20" s="453" t="s">
        <v>105</v>
      </c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3"/>
      <c r="AN20" s="420">
        <f>BN20/BD20</f>
        <v>69.74755970924194</v>
      </c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4"/>
      <c r="BD20" s="420">
        <v>481.5</v>
      </c>
      <c r="BE20" s="493"/>
      <c r="BF20" s="493"/>
      <c r="BG20" s="493"/>
      <c r="BH20" s="493"/>
      <c r="BI20" s="493"/>
      <c r="BJ20" s="493"/>
      <c r="BK20" s="493"/>
      <c r="BL20" s="493"/>
      <c r="BM20" s="494"/>
      <c r="BN20" s="420">
        <v>33583.45</v>
      </c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4"/>
    </row>
    <row r="21" spans="1:80" ht="12.75">
      <c r="A21" s="394"/>
      <c r="B21" s="395"/>
      <c r="C21" s="395"/>
      <c r="D21" s="396"/>
      <c r="E21" s="483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5"/>
      <c r="AN21" s="498" t="s">
        <v>104</v>
      </c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500"/>
      <c r="BD21" s="463"/>
      <c r="BE21" s="464"/>
      <c r="BF21" s="464"/>
      <c r="BG21" s="464"/>
      <c r="BH21" s="464"/>
      <c r="BI21" s="464"/>
      <c r="BJ21" s="464"/>
      <c r="BK21" s="464"/>
      <c r="BL21" s="464"/>
      <c r="BM21" s="465"/>
      <c r="BN21" s="501">
        <f>BN20</f>
        <v>33583.45</v>
      </c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6"/>
      <c r="BZ21" s="496"/>
      <c r="CA21" s="496"/>
      <c r="CB21" s="497"/>
    </row>
    <row r="22" spans="1:80" ht="12.75">
      <c r="A22" s="394"/>
      <c r="B22" s="395"/>
      <c r="C22" s="395"/>
      <c r="D22" s="396"/>
      <c r="E22" s="483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5"/>
      <c r="AN22" s="397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9"/>
      <c r="BD22" s="400"/>
      <c r="BE22" s="401"/>
      <c r="BF22" s="401"/>
      <c r="BG22" s="401"/>
      <c r="BH22" s="401"/>
      <c r="BI22" s="401"/>
      <c r="BJ22" s="401"/>
      <c r="BK22" s="401"/>
      <c r="BL22" s="401"/>
      <c r="BM22" s="402"/>
      <c r="BN22" s="391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3"/>
    </row>
    <row r="23" spans="1:80" ht="12.75">
      <c r="A23" s="394"/>
      <c r="B23" s="395"/>
      <c r="C23" s="395"/>
      <c r="D23" s="396"/>
      <c r="E23" s="463" t="s">
        <v>25</v>
      </c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5"/>
      <c r="AN23" s="403" t="s">
        <v>213</v>
      </c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404"/>
      <c r="BD23" s="423" t="s">
        <v>213</v>
      </c>
      <c r="BE23" s="424"/>
      <c r="BF23" s="424"/>
      <c r="BG23" s="424"/>
      <c r="BH23" s="424"/>
      <c r="BI23" s="424"/>
      <c r="BJ23" s="424"/>
      <c r="BK23" s="424"/>
      <c r="BL23" s="424"/>
      <c r="BM23" s="425"/>
      <c r="BN23" s="495">
        <f>BN17+BN21</f>
        <v>804583.45</v>
      </c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6"/>
      <c r="BZ23" s="496"/>
      <c r="CA23" s="496"/>
      <c r="CB23" s="497"/>
    </row>
    <row r="24" s="90" customFormat="1" ht="15"/>
    <row r="25" spans="1:80" s="87" customFormat="1" ht="15">
      <c r="A25" s="384" t="s">
        <v>274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</row>
    <row r="26" spans="1:80" s="95" customFormat="1" ht="7.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ht="12.75">
      <c r="A27" s="385" t="s">
        <v>279</v>
      </c>
      <c r="B27" s="386"/>
      <c r="C27" s="386"/>
      <c r="D27" s="387"/>
      <c r="E27" s="385" t="s">
        <v>27</v>
      </c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7"/>
      <c r="BD27" s="385" t="s">
        <v>41</v>
      </c>
      <c r="BE27" s="386"/>
      <c r="BF27" s="386"/>
      <c r="BG27" s="386"/>
      <c r="BH27" s="386"/>
      <c r="BI27" s="386"/>
      <c r="BJ27" s="386"/>
      <c r="BK27" s="386"/>
      <c r="BL27" s="386"/>
      <c r="BM27" s="387"/>
      <c r="BN27" s="385" t="s">
        <v>344</v>
      </c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7"/>
    </row>
    <row r="28" spans="1:80" ht="12.75">
      <c r="A28" s="388" t="s">
        <v>282</v>
      </c>
      <c r="B28" s="389"/>
      <c r="C28" s="389"/>
      <c r="D28" s="390"/>
      <c r="E28" s="388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90"/>
      <c r="BD28" s="388" t="s">
        <v>435</v>
      </c>
      <c r="BE28" s="389"/>
      <c r="BF28" s="389"/>
      <c r="BG28" s="389"/>
      <c r="BH28" s="389"/>
      <c r="BI28" s="389"/>
      <c r="BJ28" s="389"/>
      <c r="BK28" s="389"/>
      <c r="BL28" s="389"/>
      <c r="BM28" s="390"/>
      <c r="BN28" s="388" t="s">
        <v>436</v>
      </c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90"/>
    </row>
    <row r="29" spans="1:80" ht="12.75">
      <c r="A29" s="388"/>
      <c r="B29" s="389"/>
      <c r="C29" s="389"/>
      <c r="D29" s="390"/>
      <c r="E29" s="391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3"/>
      <c r="BD29" s="388"/>
      <c r="BE29" s="389"/>
      <c r="BF29" s="389"/>
      <c r="BG29" s="389"/>
      <c r="BH29" s="389"/>
      <c r="BI29" s="389"/>
      <c r="BJ29" s="389"/>
      <c r="BK29" s="389"/>
      <c r="BL29" s="389"/>
      <c r="BM29" s="390"/>
      <c r="BN29" s="388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90"/>
    </row>
    <row r="30" spans="1:80" ht="12.75">
      <c r="A30" s="420">
        <v>1</v>
      </c>
      <c r="B30" s="421"/>
      <c r="C30" s="421"/>
      <c r="D30" s="422"/>
      <c r="E30" s="420">
        <v>2</v>
      </c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2"/>
      <c r="BD30" s="420">
        <v>3</v>
      </c>
      <c r="BE30" s="421"/>
      <c r="BF30" s="421"/>
      <c r="BG30" s="421"/>
      <c r="BH30" s="421"/>
      <c r="BI30" s="421"/>
      <c r="BJ30" s="421"/>
      <c r="BK30" s="421"/>
      <c r="BL30" s="421"/>
      <c r="BM30" s="422"/>
      <c r="BN30" s="420">
        <v>4</v>
      </c>
      <c r="BO30" s="421"/>
      <c r="BP30" s="421"/>
      <c r="BQ30" s="421"/>
      <c r="BR30" s="421"/>
      <c r="BS30" s="421"/>
      <c r="BT30" s="421"/>
      <c r="BU30" s="421"/>
      <c r="BV30" s="421"/>
      <c r="BW30" s="421"/>
      <c r="BX30" s="421"/>
      <c r="BY30" s="421"/>
      <c r="BZ30" s="421"/>
      <c r="CA30" s="421"/>
      <c r="CB30" s="422"/>
    </row>
    <row r="31" spans="1:80" ht="12.75">
      <c r="A31" s="420">
        <v>1</v>
      </c>
      <c r="B31" s="493"/>
      <c r="C31" s="493"/>
      <c r="D31" s="494"/>
      <c r="E31" s="453" t="s">
        <v>271</v>
      </c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5"/>
      <c r="BD31" s="490">
        <v>12</v>
      </c>
      <c r="BE31" s="504"/>
      <c r="BF31" s="504"/>
      <c r="BG31" s="504"/>
      <c r="BH31" s="504"/>
      <c r="BI31" s="504"/>
      <c r="BJ31" s="504"/>
      <c r="BK31" s="504"/>
      <c r="BL31" s="504"/>
      <c r="BM31" s="505"/>
      <c r="BN31" s="506">
        <v>70000</v>
      </c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8"/>
    </row>
    <row r="32" spans="1:80" ht="12.75">
      <c r="A32" s="420">
        <v>2</v>
      </c>
      <c r="B32" s="493"/>
      <c r="C32" s="493"/>
      <c r="D32" s="494"/>
      <c r="E32" s="453" t="s">
        <v>472</v>
      </c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5"/>
      <c r="BD32" s="490">
        <v>1</v>
      </c>
      <c r="BE32" s="504"/>
      <c r="BF32" s="504"/>
      <c r="BG32" s="504"/>
      <c r="BH32" s="504"/>
      <c r="BI32" s="504"/>
      <c r="BJ32" s="504"/>
      <c r="BK32" s="504"/>
      <c r="BL32" s="504"/>
      <c r="BM32" s="505"/>
      <c r="BN32" s="506">
        <v>50000</v>
      </c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8"/>
    </row>
    <row r="33" spans="1:80" ht="12.75">
      <c r="A33" s="420">
        <v>3</v>
      </c>
      <c r="B33" s="493"/>
      <c r="C33" s="493"/>
      <c r="D33" s="494"/>
      <c r="E33" s="453" t="s">
        <v>467</v>
      </c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5"/>
      <c r="BD33" s="490">
        <v>2</v>
      </c>
      <c r="BE33" s="504"/>
      <c r="BF33" s="504"/>
      <c r="BG33" s="504"/>
      <c r="BH33" s="504"/>
      <c r="BI33" s="504"/>
      <c r="BJ33" s="504"/>
      <c r="BK33" s="504"/>
      <c r="BL33" s="504"/>
      <c r="BM33" s="505"/>
      <c r="BN33" s="506">
        <v>80000</v>
      </c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  <c r="CA33" s="507"/>
      <c r="CB33" s="508"/>
    </row>
    <row r="34" spans="1:80" ht="12.75">
      <c r="A34" s="420">
        <v>4</v>
      </c>
      <c r="B34" s="493"/>
      <c r="C34" s="493"/>
      <c r="D34" s="494"/>
      <c r="E34" s="453" t="s">
        <v>440</v>
      </c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5"/>
      <c r="BD34" s="490">
        <v>1</v>
      </c>
      <c r="BE34" s="504"/>
      <c r="BF34" s="504"/>
      <c r="BG34" s="504"/>
      <c r="BH34" s="504"/>
      <c r="BI34" s="504"/>
      <c r="BJ34" s="504"/>
      <c r="BK34" s="504"/>
      <c r="BL34" s="504"/>
      <c r="BM34" s="505"/>
      <c r="BN34" s="506">
        <v>150000</v>
      </c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8"/>
    </row>
    <row r="35" spans="1:80" ht="12.75">
      <c r="A35" s="420">
        <v>5</v>
      </c>
      <c r="B35" s="493"/>
      <c r="C35" s="493"/>
      <c r="D35" s="494"/>
      <c r="E35" s="453" t="s">
        <v>470</v>
      </c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5"/>
      <c r="BD35" s="490">
        <v>1</v>
      </c>
      <c r="BE35" s="504"/>
      <c r="BF35" s="504"/>
      <c r="BG35" s="504"/>
      <c r="BH35" s="504"/>
      <c r="BI35" s="504"/>
      <c r="BJ35" s="504"/>
      <c r="BK35" s="504"/>
      <c r="BL35" s="504"/>
      <c r="BM35" s="505"/>
      <c r="BN35" s="506">
        <v>40000</v>
      </c>
      <c r="BO35" s="507"/>
      <c r="BP35" s="507"/>
      <c r="BQ35" s="507"/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8"/>
    </row>
    <row r="36" spans="1:80" ht="15" customHeight="1">
      <c r="A36" s="391">
        <v>6</v>
      </c>
      <c r="B36" s="392"/>
      <c r="C36" s="392"/>
      <c r="D36" s="393"/>
      <c r="E36" s="453" t="s">
        <v>468</v>
      </c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5"/>
      <c r="BD36" s="490">
        <v>6</v>
      </c>
      <c r="BE36" s="491"/>
      <c r="BF36" s="491"/>
      <c r="BG36" s="491"/>
      <c r="BH36" s="491"/>
      <c r="BI36" s="491"/>
      <c r="BJ36" s="491"/>
      <c r="BK36" s="491"/>
      <c r="BL36" s="491"/>
      <c r="BM36" s="492"/>
      <c r="BN36" s="487">
        <v>30000</v>
      </c>
      <c r="BO36" s="488"/>
      <c r="BP36" s="488"/>
      <c r="BQ36" s="488"/>
      <c r="BR36" s="488"/>
      <c r="BS36" s="488"/>
      <c r="BT36" s="488"/>
      <c r="BU36" s="488"/>
      <c r="BV36" s="488"/>
      <c r="BW36" s="488"/>
      <c r="BX36" s="488"/>
      <c r="BY36" s="488"/>
      <c r="BZ36" s="488"/>
      <c r="CA36" s="488"/>
      <c r="CB36" s="489"/>
    </row>
    <row r="37" spans="1:80" ht="12.75">
      <c r="A37" s="391">
        <v>7</v>
      </c>
      <c r="B37" s="392"/>
      <c r="C37" s="392"/>
      <c r="D37" s="393"/>
      <c r="E37" s="453" t="s">
        <v>473</v>
      </c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5"/>
      <c r="BD37" s="490">
        <v>2</v>
      </c>
      <c r="BE37" s="491"/>
      <c r="BF37" s="491"/>
      <c r="BG37" s="491"/>
      <c r="BH37" s="491"/>
      <c r="BI37" s="491"/>
      <c r="BJ37" s="491"/>
      <c r="BK37" s="491"/>
      <c r="BL37" s="491"/>
      <c r="BM37" s="492"/>
      <c r="BN37" s="487">
        <v>80000</v>
      </c>
      <c r="BO37" s="488"/>
      <c r="BP37" s="488"/>
      <c r="BQ37" s="488"/>
      <c r="BR37" s="488"/>
      <c r="BS37" s="488"/>
      <c r="BT37" s="488"/>
      <c r="BU37" s="488"/>
      <c r="BV37" s="488"/>
      <c r="BW37" s="488"/>
      <c r="BX37" s="488"/>
      <c r="BY37" s="488"/>
      <c r="BZ37" s="488"/>
      <c r="CA37" s="488"/>
      <c r="CB37" s="489"/>
    </row>
    <row r="38" spans="1:80" ht="12.75">
      <c r="A38" s="391">
        <v>7</v>
      </c>
      <c r="B38" s="392"/>
      <c r="C38" s="392"/>
      <c r="D38" s="393"/>
      <c r="E38" s="453" t="s">
        <v>469</v>
      </c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5"/>
      <c r="BD38" s="490">
        <v>1</v>
      </c>
      <c r="BE38" s="491"/>
      <c r="BF38" s="491"/>
      <c r="BG38" s="491"/>
      <c r="BH38" s="491"/>
      <c r="BI38" s="491"/>
      <c r="BJ38" s="491"/>
      <c r="BK38" s="491"/>
      <c r="BL38" s="491"/>
      <c r="BM38" s="492"/>
      <c r="BN38" s="487">
        <v>40000</v>
      </c>
      <c r="BO38" s="488"/>
      <c r="BP38" s="488"/>
      <c r="BQ38" s="488"/>
      <c r="BR38" s="488"/>
      <c r="BS38" s="488"/>
      <c r="BT38" s="488"/>
      <c r="BU38" s="488"/>
      <c r="BV38" s="488"/>
      <c r="BW38" s="488"/>
      <c r="BX38" s="488"/>
      <c r="BY38" s="488"/>
      <c r="BZ38" s="488"/>
      <c r="CA38" s="488"/>
      <c r="CB38" s="489"/>
    </row>
    <row r="39" spans="1:80" ht="12.75">
      <c r="A39" s="420">
        <v>8</v>
      </c>
      <c r="B39" s="493"/>
      <c r="C39" s="493"/>
      <c r="D39" s="494"/>
      <c r="E39" s="453" t="s">
        <v>471</v>
      </c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5"/>
      <c r="BD39" s="490">
        <v>1</v>
      </c>
      <c r="BE39" s="504"/>
      <c r="BF39" s="504"/>
      <c r="BG39" s="504"/>
      <c r="BH39" s="504"/>
      <c r="BI39" s="504"/>
      <c r="BJ39" s="504"/>
      <c r="BK39" s="504"/>
      <c r="BL39" s="504"/>
      <c r="BM39" s="505"/>
      <c r="BN39" s="506">
        <v>50000</v>
      </c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8"/>
    </row>
    <row r="40" spans="1:80" ht="12.75">
      <c r="A40" s="391"/>
      <c r="B40" s="392"/>
      <c r="C40" s="392"/>
      <c r="D40" s="393"/>
      <c r="E40" s="400" t="s">
        <v>25</v>
      </c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2"/>
      <c r="BD40" s="423" t="s">
        <v>213</v>
      </c>
      <c r="BE40" s="424"/>
      <c r="BF40" s="424"/>
      <c r="BG40" s="424"/>
      <c r="BH40" s="424"/>
      <c r="BI40" s="424"/>
      <c r="BJ40" s="424"/>
      <c r="BK40" s="424"/>
      <c r="BL40" s="424"/>
      <c r="BM40" s="425"/>
      <c r="BN40" s="487">
        <f>SUM(BN31:CB39)</f>
        <v>590000</v>
      </c>
      <c r="BO40" s="488"/>
      <c r="BP40" s="488"/>
      <c r="BQ40" s="488"/>
      <c r="BR40" s="488"/>
      <c r="BS40" s="488"/>
      <c r="BT40" s="488"/>
      <c r="BU40" s="488"/>
      <c r="BV40" s="488"/>
      <c r="BW40" s="488"/>
      <c r="BX40" s="488"/>
      <c r="BY40" s="488"/>
      <c r="BZ40" s="488"/>
      <c r="CA40" s="488"/>
      <c r="CB40" s="489"/>
    </row>
    <row r="41" s="90" customFormat="1" ht="15"/>
    <row r="42" spans="1:80" s="87" customFormat="1" ht="15">
      <c r="A42" s="384" t="s">
        <v>429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</row>
    <row r="43" spans="1:80" s="87" customFormat="1" ht="15">
      <c r="A43" s="384" t="s">
        <v>430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</row>
    <row r="44" spans="1:80" s="95" customFormat="1" ht="7.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ht="12.75">
      <c r="A45" s="385" t="s">
        <v>279</v>
      </c>
      <c r="B45" s="386"/>
      <c r="C45" s="386"/>
      <c r="D45" s="387"/>
      <c r="E45" s="385" t="s">
        <v>27</v>
      </c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7"/>
      <c r="AS45" s="385" t="s">
        <v>41</v>
      </c>
      <c r="AT45" s="386"/>
      <c r="AU45" s="386"/>
      <c r="AV45" s="386"/>
      <c r="AW45" s="386"/>
      <c r="AX45" s="386"/>
      <c r="AY45" s="386"/>
      <c r="AZ45" s="386"/>
      <c r="BA45" s="386"/>
      <c r="BB45" s="387"/>
      <c r="BC45" s="385" t="s">
        <v>437</v>
      </c>
      <c r="BD45" s="386"/>
      <c r="BE45" s="386"/>
      <c r="BF45" s="386"/>
      <c r="BG45" s="386"/>
      <c r="BH45" s="386"/>
      <c r="BI45" s="386"/>
      <c r="BJ45" s="386"/>
      <c r="BK45" s="386"/>
      <c r="BL45" s="386"/>
      <c r="BM45" s="387"/>
      <c r="BN45" s="385" t="s">
        <v>281</v>
      </c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7"/>
    </row>
    <row r="46" spans="1:80" ht="12.75">
      <c r="A46" s="388" t="s">
        <v>282</v>
      </c>
      <c r="B46" s="389"/>
      <c r="C46" s="389"/>
      <c r="D46" s="390"/>
      <c r="E46" s="388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90"/>
      <c r="AS46" s="388"/>
      <c r="AT46" s="389"/>
      <c r="AU46" s="389"/>
      <c r="AV46" s="389"/>
      <c r="AW46" s="389"/>
      <c r="AX46" s="389"/>
      <c r="AY46" s="389"/>
      <c r="AZ46" s="389"/>
      <c r="BA46" s="389"/>
      <c r="BB46" s="390"/>
      <c r="BC46" s="388" t="s">
        <v>438</v>
      </c>
      <c r="BD46" s="389"/>
      <c r="BE46" s="389"/>
      <c r="BF46" s="389"/>
      <c r="BG46" s="389"/>
      <c r="BH46" s="389"/>
      <c r="BI46" s="389"/>
      <c r="BJ46" s="389"/>
      <c r="BK46" s="389"/>
      <c r="BL46" s="389"/>
      <c r="BM46" s="390"/>
      <c r="BN46" s="388" t="s">
        <v>439</v>
      </c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90"/>
    </row>
    <row r="47" spans="1:80" ht="12.75">
      <c r="A47" s="388"/>
      <c r="B47" s="389"/>
      <c r="C47" s="389"/>
      <c r="D47" s="390"/>
      <c r="E47" s="388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90"/>
      <c r="AS47" s="388"/>
      <c r="AT47" s="389"/>
      <c r="AU47" s="389"/>
      <c r="AV47" s="389"/>
      <c r="AW47" s="389"/>
      <c r="AX47" s="389"/>
      <c r="AY47" s="389"/>
      <c r="AZ47" s="389"/>
      <c r="BA47" s="389"/>
      <c r="BB47" s="390"/>
      <c r="BC47" s="388" t="s">
        <v>289</v>
      </c>
      <c r="BD47" s="389"/>
      <c r="BE47" s="389"/>
      <c r="BF47" s="389"/>
      <c r="BG47" s="389"/>
      <c r="BH47" s="389"/>
      <c r="BI47" s="389"/>
      <c r="BJ47" s="389"/>
      <c r="BK47" s="389"/>
      <c r="BL47" s="389"/>
      <c r="BM47" s="390"/>
      <c r="BN47" s="388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90"/>
    </row>
    <row r="48" spans="1:80" ht="12.75">
      <c r="A48" s="420"/>
      <c r="B48" s="421"/>
      <c r="C48" s="421"/>
      <c r="D48" s="422"/>
      <c r="E48" s="420">
        <v>1</v>
      </c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2"/>
      <c r="AS48" s="420">
        <v>2</v>
      </c>
      <c r="AT48" s="421"/>
      <c r="AU48" s="421"/>
      <c r="AV48" s="421"/>
      <c r="AW48" s="421"/>
      <c r="AX48" s="421"/>
      <c r="AY48" s="421"/>
      <c r="AZ48" s="421"/>
      <c r="BA48" s="421"/>
      <c r="BB48" s="422"/>
      <c r="BC48" s="420">
        <v>3</v>
      </c>
      <c r="BD48" s="421"/>
      <c r="BE48" s="421"/>
      <c r="BF48" s="421"/>
      <c r="BG48" s="421"/>
      <c r="BH48" s="421"/>
      <c r="BI48" s="421"/>
      <c r="BJ48" s="421"/>
      <c r="BK48" s="421"/>
      <c r="BL48" s="421"/>
      <c r="BM48" s="422"/>
      <c r="BN48" s="420">
        <v>4</v>
      </c>
      <c r="BO48" s="421"/>
      <c r="BP48" s="421"/>
      <c r="BQ48" s="421"/>
      <c r="BR48" s="421"/>
      <c r="BS48" s="421"/>
      <c r="BT48" s="421"/>
      <c r="BU48" s="421"/>
      <c r="BV48" s="421"/>
      <c r="BW48" s="421"/>
      <c r="BX48" s="421"/>
      <c r="BY48" s="421"/>
      <c r="BZ48" s="421"/>
      <c r="CA48" s="421"/>
      <c r="CB48" s="422"/>
    </row>
    <row r="49" spans="1:80" ht="12.75">
      <c r="A49" s="394">
        <v>1</v>
      </c>
      <c r="B49" s="395"/>
      <c r="C49" s="395"/>
      <c r="D49" s="396"/>
      <c r="E49" s="483" t="s">
        <v>272</v>
      </c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5"/>
      <c r="AS49" s="397">
        <v>3900</v>
      </c>
      <c r="AT49" s="398"/>
      <c r="AU49" s="398"/>
      <c r="AV49" s="398"/>
      <c r="AW49" s="398"/>
      <c r="AX49" s="398"/>
      <c r="AY49" s="398"/>
      <c r="AZ49" s="398"/>
      <c r="BA49" s="398"/>
      <c r="BB49" s="399"/>
      <c r="BC49" s="486">
        <f>BN49/AS49</f>
        <v>384.61538461538464</v>
      </c>
      <c r="BD49" s="401"/>
      <c r="BE49" s="401"/>
      <c r="BF49" s="401"/>
      <c r="BG49" s="401"/>
      <c r="BH49" s="401"/>
      <c r="BI49" s="401"/>
      <c r="BJ49" s="401"/>
      <c r="BK49" s="401"/>
      <c r="BL49" s="401"/>
      <c r="BM49" s="402"/>
      <c r="BN49" s="408">
        <v>1500000</v>
      </c>
      <c r="BO49" s="409"/>
      <c r="BP49" s="409"/>
      <c r="BQ49" s="409"/>
      <c r="BR49" s="409"/>
      <c r="BS49" s="409"/>
      <c r="BT49" s="409"/>
      <c r="BU49" s="409"/>
      <c r="BV49" s="409"/>
      <c r="BW49" s="409"/>
      <c r="BX49" s="409"/>
      <c r="BY49" s="409"/>
      <c r="BZ49" s="409"/>
      <c r="CA49" s="409"/>
      <c r="CB49" s="410"/>
    </row>
    <row r="50" spans="1:80" ht="39.75" customHeight="1">
      <c r="A50" s="405">
        <v>2</v>
      </c>
      <c r="B50" s="477"/>
      <c r="C50" s="477"/>
      <c r="D50" s="478"/>
      <c r="E50" s="453" t="s">
        <v>474</v>
      </c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3"/>
      <c r="AS50" s="400"/>
      <c r="AT50" s="479"/>
      <c r="AU50" s="479"/>
      <c r="AV50" s="479"/>
      <c r="AW50" s="479"/>
      <c r="AX50" s="479"/>
      <c r="AY50" s="479"/>
      <c r="AZ50" s="479"/>
      <c r="BA50" s="479"/>
      <c r="BB50" s="480"/>
      <c r="BC50" s="486"/>
      <c r="BD50" s="479"/>
      <c r="BE50" s="479"/>
      <c r="BF50" s="479"/>
      <c r="BG50" s="479"/>
      <c r="BH50" s="479"/>
      <c r="BI50" s="479"/>
      <c r="BJ50" s="479"/>
      <c r="BK50" s="479"/>
      <c r="BL50" s="479"/>
      <c r="BM50" s="480"/>
      <c r="BN50" s="426">
        <v>2181400</v>
      </c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2"/>
    </row>
    <row r="51" spans="1:80" ht="28.5" customHeight="1">
      <c r="A51" s="394">
        <v>3</v>
      </c>
      <c r="B51" s="395"/>
      <c r="C51" s="395"/>
      <c r="D51" s="396"/>
      <c r="E51" s="483" t="s">
        <v>273</v>
      </c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  <c r="AQ51" s="484"/>
      <c r="AR51" s="485"/>
      <c r="AS51" s="397"/>
      <c r="AT51" s="398"/>
      <c r="AU51" s="398"/>
      <c r="AV51" s="398"/>
      <c r="AW51" s="398"/>
      <c r="AX51" s="398"/>
      <c r="AY51" s="398"/>
      <c r="AZ51" s="398"/>
      <c r="BA51" s="398"/>
      <c r="BB51" s="399"/>
      <c r="BC51" s="400"/>
      <c r="BD51" s="401"/>
      <c r="BE51" s="401"/>
      <c r="BF51" s="401"/>
      <c r="BG51" s="401"/>
      <c r="BH51" s="401"/>
      <c r="BI51" s="401"/>
      <c r="BJ51" s="401"/>
      <c r="BK51" s="401"/>
      <c r="BL51" s="401"/>
      <c r="BM51" s="402"/>
      <c r="BN51" s="408">
        <v>335825</v>
      </c>
      <c r="BO51" s="409"/>
      <c r="BP51" s="409"/>
      <c r="BQ51" s="409"/>
      <c r="BR51" s="409"/>
      <c r="BS51" s="409"/>
      <c r="BT51" s="409"/>
      <c r="BU51" s="409"/>
      <c r="BV51" s="409"/>
      <c r="BW51" s="409"/>
      <c r="BX51" s="409"/>
      <c r="BY51" s="409"/>
      <c r="BZ51" s="409"/>
      <c r="CA51" s="409"/>
      <c r="CB51" s="410"/>
    </row>
    <row r="52" spans="1:80" ht="28.5" customHeight="1">
      <c r="A52" s="405">
        <v>4</v>
      </c>
      <c r="B52" s="477"/>
      <c r="C52" s="477"/>
      <c r="D52" s="478"/>
      <c r="E52" s="453" t="s">
        <v>369</v>
      </c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3"/>
      <c r="AS52" s="400"/>
      <c r="AT52" s="479"/>
      <c r="AU52" s="479"/>
      <c r="AV52" s="479"/>
      <c r="AW52" s="479"/>
      <c r="AX52" s="479"/>
      <c r="AY52" s="479"/>
      <c r="AZ52" s="479"/>
      <c r="BA52" s="479"/>
      <c r="BB52" s="480"/>
      <c r="BC52" s="400"/>
      <c r="BD52" s="479"/>
      <c r="BE52" s="479"/>
      <c r="BF52" s="479"/>
      <c r="BG52" s="479"/>
      <c r="BH52" s="479"/>
      <c r="BI52" s="479"/>
      <c r="BJ52" s="479"/>
      <c r="BK52" s="479"/>
      <c r="BL52" s="479"/>
      <c r="BM52" s="480"/>
      <c r="BN52" s="426">
        <f>57500+110000</f>
        <v>167500</v>
      </c>
      <c r="BO52" s="481"/>
      <c r="BP52" s="481"/>
      <c r="BQ52" s="481"/>
      <c r="BR52" s="481"/>
      <c r="BS52" s="481"/>
      <c r="BT52" s="481"/>
      <c r="BU52" s="481"/>
      <c r="BV52" s="481"/>
      <c r="BW52" s="481"/>
      <c r="BX52" s="481"/>
      <c r="BY52" s="481"/>
      <c r="BZ52" s="481"/>
      <c r="CA52" s="481"/>
      <c r="CB52" s="482"/>
    </row>
    <row r="53" spans="1:80" ht="12.75">
      <c r="A53" s="394"/>
      <c r="B53" s="395"/>
      <c r="C53" s="395"/>
      <c r="D53" s="396"/>
      <c r="E53" s="400" t="s">
        <v>25</v>
      </c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2"/>
      <c r="AS53" s="403" t="s">
        <v>213</v>
      </c>
      <c r="AT53" s="363"/>
      <c r="AU53" s="363"/>
      <c r="AV53" s="363"/>
      <c r="AW53" s="363"/>
      <c r="AX53" s="363"/>
      <c r="AY53" s="363"/>
      <c r="AZ53" s="363"/>
      <c r="BA53" s="363"/>
      <c r="BB53" s="404"/>
      <c r="BC53" s="423" t="s">
        <v>213</v>
      </c>
      <c r="BD53" s="424"/>
      <c r="BE53" s="424"/>
      <c r="BF53" s="424"/>
      <c r="BG53" s="424"/>
      <c r="BH53" s="424"/>
      <c r="BI53" s="424"/>
      <c r="BJ53" s="424"/>
      <c r="BK53" s="424"/>
      <c r="BL53" s="424"/>
      <c r="BM53" s="425"/>
      <c r="BN53" s="408">
        <f>SUM(BN49:CB52)</f>
        <v>4184725</v>
      </c>
      <c r="BO53" s="409"/>
      <c r="BP53" s="409"/>
      <c r="BQ53" s="409"/>
      <c r="BR53" s="409"/>
      <c r="BS53" s="409"/>
      <c r="BT53" s="409"/>
      <c r="BU53" s="409"/>
      <c r="BV53" s="409"/>
      <c r="BW53" s="409"/>
      <c r="BX53" s="409"/>
      <c r="BY53" s="409"/>
      <c r="BZ53" s="409"/>
      <c r="CA53" s="409"/>
      <c r="CB53" s="410"/>
    </row>
    <row r="55" spans="4:52" ht="12.75">
      <c r="D55" s="89" t="s">
        <v>239</v>
      </c>
      <c r="AZ55" s="89" t="s">
        <v>447</v>
      </c>
    </row>
    <row r="57" spans="4:52" ht="12.75">
      <c r="D57" s="89" t="s">
        <v>64</v>
      </c>
      <c r="AZ57" s="89" t="s">
        <v>453</v>
      </c>
    </row>
    <row r="59" ht="12.75">
      <c r="D59" s="89" t="s">
        <v>462</v>
      </c>
    </row>
  </sheetData>
  <sheetProtection/>
  <mergeCells count="210">
    <mergeCell ref="BN20:CB20"/>
    <mergeCell ref="BN15:CB15"/>
    <mergeCell ref="BN14:CB14"/>
    <mergeCell ref="BN16:CB16"/>
    <mergeCell ref="BN17:CB17"/>
    <mergeCell ref="BD20:BM20"/>
    <mergeCell ref="BN7:CB7"/>
    <mergeCell ref="BN8:CB8"/>
    <mergeCell ref="BN9:CB9"/>
    <mergeCell ref="BN10:CB10"/>
    <mergeCell ref="BN11:CB11"/>
    <mergeCell ref="BN12:CB12"/>
    <mergeCell ref="BN13:CB13"/>
    <mergeCell ref="BN18:CB18"/>
    <mergeCell ref="BN19:CB19"/>
    <mergeCell ref="BD15:BM15"/>
    <mergeCell ref="BD14:BM14"/>
    <mergeCell ref="BD16:BM16"/>
    <mergeCell ref="BD17:BM17"/>
    <mergeCell ref="BD18:BM18"/>
    <mergeCell ref="BD19:BM19"/>
    <mergeCell ref="AN18:BC18"/>
    <mergeCell ref="AN19:BC19"/>
    <mergeCell ref="AN20:BC20"/>
    <mergeCell ref="BD7:BM7"/>
    <mergeCell ref="BD8:BM8"/>
    <mergeCell ref="BD9:BM9"/>
    <mergeCell ref="BD10:BM10"/>
    <mergeCell ref="BD11:BM11"/>
    <mergeCell ref="BD12:BM12"/>
    <mergeCell ref="BD13:BM13"/>
    <mergeCell ref="BN37:CB37"/>
    <mergeCell ref="E18:AM18"/>
    <mergeCell ref="E19:AM19"/>
    <mergeCell ref="E20:AM20"/>
    <mergeCell ref="AN7:BC7"/>
    <mergeCell ref="AN8:BC8"/>
    <mergeCell ref="AN9:BC9"/>
    <mergeCell ref="AN10:BC10"/>
    <mergeCell ref="AN11:BC11"/>
    <mergeCell ref="AN12:BC12"/>
    <mergeCell ref="E13:AM13"/>
    <mergeCell ref="E15:AM15"/>
    <mergeCell ref="E14:AM14"/>
    <mergeCell ref="E16:AM16"/>
    <mergeCell ref="E17:AM17"/>
    <mergeCell ref="BD37:BM37"/>
    <mergeCell ref="AN13:BC13"/>
    <mergeCell ref="AN15:BC15"/>
    <mergeCell ref="AN14:BC14"/>
    <mergeCell ref="AN16:BC16"/>
    <mergeCell ref="E7:AM7"/>
    <mergeCell ref="E8:AM8"/>
    <mergeCell ref="E9:AM9"/>
    <mergeCell ref="E10:AM10"/>
    <mergeCell ref="E11:AM11"/>
    <mergeCell ref="E12:AM12"/>
    <mergeCell ref="A14:D14"/>
    <mergeCell ref="A16:D16"/>
    <mergeCell ref="A15:D15"/>
    <mergeCell ref="A17:D17"/>
    <mergeCell ref="A37:D37"/>
    <mergeCell ref="E37:BC37"/>
    <mergeCell ref="A18:D18"/>
    <mergeCell ref="A19:D19"/>
    <mergeCell ref="A20:D20"/>
    <mergeCell ref="AN17:BC17"/>
    <mergeCell ref="E39:BC39"/>
    <mergeCell ref="BD39:BM39"/>
    <mergeCell ref="BN39:CB39"/>
    <mergeCell ref="A7:D7"/>
    <mergeCell ref="A8:D8"/>
    <mergeCell ref="A9:D9"/>
    <mergeCell ref="A10:D10"/>
    <mergeCell ref="A11:D11"/>
    <mergeCell ref="A12:D12"/>
    <mergeCell ref="A13:D13"/>
    <mergeCell ref="BD31:BM31"/>
    <mergeCell ref="BD32:BM32"/>
    <mergeCell ref="BD33:BM33"/>
    <mergeCell ref="BD34:BM34"/>
    <mergeCell ref="BD35:BM35"/>
    <mergeCell ref="BN35:CB35"/>
    <mergeCell ref="BN34:CB34"/>
    <mergeCell ref="BN33:CB33"/>
    <mergeCell ref="BN32:CB32"/>
    <mergeCell ref="BN31:CB31"/>
    <mergeCell ref="A31:D31"/>
    <mergeCell ref="A32:D32"/>
    <mergeCell ref="A33:D33"/>
    <mergeCell ref="A34:D34"/>
    <mergeCell ref="A35:D35"/>
    <mergeCell ref="E31:BC31"/>
    <mergeCell ref="E32:BC32"/>
    <mergeCell ref="E33:BC33"/>
    <mergeCell ref="E34:BC34"/>
    <mergeCell ref="E35:BC35"/>
    <mergeCell ref="A50:D50"/>
    <mergeCell ref="E50:AR50"/>
    <mergeCell ref="AS50:BB50"/>
    <mergeCell ref="BC50:BM50"/>
    <mergeCell ref="BN50:CB50"/>
    <mergeCell ref="A52:D52"/>
    <mergeCell ref="E52:AR52"/>
    <mergeCell ref="AS52:BB52"/>
    <mergeCell ref="BC52:BM52"/>
    <mergeCell ref="BN52:CB52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21:D21"/>
    <mergeCell ref="E21:AM21"/>
    <mergeCell ref="AN21:BC21"/>
    <mergeCell ref="BD21:BM21"/>
    <mergeCell ref="BN21:CB21"/>
    <mergeCell ref="A22:D22"/>
    <mergeCell ref="E22:AM22"/>
    <mergeCell ref="AN22:BC22"/>
    <mergeCell ref="BD22:BM22"/>
    <mergeCell ref="BN22:CB22"/>
    <mergeCell ref="A23:D23"/>
    <mergeCell ref="E23:AM23"/>
    <mergeCell ref="AN23:BC23"/>
    <mergeCell ref="BD23:BM23"/>
    <mergeCell ref="BN23:CB23"/>
    <mergeCell ref="A25:CB25"/>
    <mergeCell ref="A27:D27"/>
    <mergeCell ref="E27:BC27"/>
    <mergeCell ref="BD27:BM27"/>
    <mergeCell ref="BN27:CB27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0:D30"/>
    <mergeCell ref="E30:BC30"/>
    <mergeCell ref="BD30:BM30"/>
    <mergeCell ref="BN30:CB30"/>
    <mergeCell ref="A43:CB43"/>
    <mergeCell ref="A36:D36"/>
    <mergeCell ref="E36:BC36"/>
    <mergeCell ref="BD36:BM36"/>
    <mergeCell ref="BN36:CB36"/>
    <mergeCell ref="A38:D38"/>
    <mergeCell ref="E38:BC38"/>
    <mergeCell ref="BD38:BM38"/>
    <mergeCell ref="BN38:CB38"/>
    <mergeCell ref="A39:D39"/>
    <mergeCell ref="A46:D46"/>
    <mergeCell ref="E46:AR46"/>
    <mergeCell ref="AS46:BB46"/>
    <mergeCell ref="BC46:BM46"/>
    <mergeCell ref="BN46:CB46"/>
    <mergeCell ref="A40:D40"/>
    <mergeCell ref="E40:BC40"/>
    <mergeCell ref="BD40:BM40"/>
    <mergeCell ref="BN40:CB40"/>
    <mergeCell ref="A42:CB42"/>
    <mergeCell ref="A48:D48"/>
    <mergeCell ref="E48:AR48"/>
    <mergeCell ref="AS48:BB48"/>
    <mergeCell ref="BC48:BM48"/>
    <mergeCell ref="BN48:CB48"/>
    <mergeCell ref="A45:D45"/>
    <mergeCell ref="E45:AR45"/>
    <mergeCell ref="AS45:BB45"/>
    <mergeCell ref="BC45:BM45"/>
    <mergeCell ref="BN45:CB45"/>
    <mergeCell ref="A51:D51"/>
    <mergeCell ref="E51:AR51"/>
    <mergeCell ref="AS51:BB51"/>
    <mergeCell ref="BC51:BM51"/>
    <mergeCell ref="BN51:CB51"/>
    <mergeCell ref="A47:D47"/>
    <mergeCell ref="E47:AR47"/>
    <mergeCell ref="AS47:BB47"/>
    <mergeCell ref="BC47:BM47"/>
    <mergeCell ref="BN47:CB47"/>
    <mergeCell ref="A53:D53"/>
    <mergeCell ref="E53:AR53"/>
    <mergeCell ref="AS53:BB53"/>
    <mergeCell ref="BC53:BM53"/>
    <mergeCell ref="BN53:CB53"/>
    <mergeCell ref="A49:D49"/>
    <mergeCell ref="E49:AR49"/>
    <mergeCell ref="AS49:BB49"/>
    <mergeCell ref="BC49:BM49"/>
    <mergeCell ref="BN49:CB4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EQ42"/>
  <sheetViews>
    <sheetView zoomScaleSheetLayoutView="100" zoomScalePageLayoutView="0" workbookViewId="0" topLeftCell="A37">
      <selection activeCell="H43" sqref="H43"/>
    </sheetView>
  </sheetViews>
  <sheetFormatPr defaultColWidth="9.00390625" defaultRowHeight="12.75"/>
  <cols>
    <col min="1" max="24" width="0.875" style="1" customWidth="1"/>
    <col min="25" max="25" width="1.37890625" style="1" customWidth="1"/>
    <col min="26" max="73" width="0.875" style="1" customWidth="1"/>
    <col min="74" max="75" width="1.00390625" style="1" customWidth="1"/>
    <col min="76" max="76" width="1.12109375" style="1" customWidth="1"/>
    <col min="77" max="104" width="0.875" style="1" customWidth="1"/>
    <col min="105" max="105" width="5.75390625" style="1" customWidth="1"/>
    <col min="106" max="106" width="0.875" style="1" customWidth="1"/>
    <col min="107" max="107" width="2.50390625" style="1" hidden="1" customWidth="1"/>
    <col min="108" max="108" width="0.12890625" style="1" customWidth="1"/>
    <col min="109" max="117" width="0.875" style="1" hidden="1" customWidth="1"/>
    <col min="118" max="118" width="2.50390625" style="1" hidden="1" customWidth="1"/>
    <col min="119" max="136" width="0.875" style="1" customWidth="1"/>
    <col min="137" max="137" width="1.37890625" style="1" customWidth="1"/>
    <col min="138" max="146" width="0.875" style="1" customWidth="1"/>
  </cols>
  <sheetData>
    <row r="2" ht="13.5">
      <c r="D2" s="1" t="s">
        <v>476</v>
      </c>
    </row>
    <row r="4" ht="13.5">
      <c r="D4" s="1" t="s">
        <v>477</v>
      </c>
    </row>
    <row r="6" ht="13.5">
      <c r="H6" s="1" t="s">
        <v>478</v>
      </c>
    </row>
    <row r="7" ht="13.5">
      <c r="H7" s="1" t="s">
        <v>479</v>
      </c>
    </row>
    <row r="9" spans="4:147" s="1" customFormat="1" ht="13.5">
      <c r="D9" s="1" t="s">
        <v>480</v>
      </c>
      <c r="EQ9"/>
    </row>
    <row r="11" ht="13.5">
      <c r="H11" s="1" t="s">
        <v>481</v>
      </c>
    </row>
    <row r="12" ht="13.5">
      <c r="H12" s="1" t="s">
        <v>482</v>
      </c>
    </row>
    <row r="13" ht="13.5">
      <c r="H13" s="518" t="s">
        <v>483</v>
      </c>
    </row>
    <row r="14" ht="13.5">
      <c r="I14" s="1" t="s">
        <v>484</v>
      </c>
    </row>
    <row r="15" ht="13.5">
      <c r="H15" s="518" t="s">
        <v>485</v>
      </c>
    </row>
    <row r="16" ht="13.5">
      <c r="I16" s="1" t="s">
        <v>484</v>
      </c>
    </row>
    <row r="18" ht="13.5">
      <c r="H18" s="1" t="s">
        <v>491</v>
      </c>
    </row>
    <row r="19" ht="13.5">
      <c r="H19" s="1" t="s">
        <v>486</v>
      </c>
    </row>
    <row r="20" ht="13.5">
      <c r="H20" s="1" t="s">
        <v>487</v>
      </c>
    </row>
    <row r="21" ht="13.5">
      <c r="H21" s="518" t="s">
        <v>492</v>
      </c>
    </row>
    <row r="22" ht="13.5">
      <c r="H22" s="518" t="s">
        <v>493</v>
      </c>
    </row>
    <row r="23" spans="8:9" ht="13.5">
      <c r="H23" s="518"/>
      <c r="I23" s="1" t="s">
        <v>494</v>
      </c>
    </row>
    <row r="24" ht="13.5">
      <c r="H24" s="518" t="s">
        <v>495</v>
      </c>
    </row>
    <row r="25" ht="13.5">
      <c r="I25" s="1" t="s">
        <v>496</v>
      </c>
    </row>
    <row r="26" ht="13.5">
      <c r="H26" s="518" t="s">
        <v>497</v>
      </c>
    </row>
    <row r="27" ht="13.5">
      <c r="H27" s="518" t="s">
        <v>498</v>
      </c>
    </row>
    <row r="28" spans="8:9" ht="13.5">
      <c r="H28" s="518"/>
      <c r="I28" s="1" t="s">
        <v>499</v>
      </c>
    </row>
    <row r="29" ht="13.5">
      <c r="H29" s="1" t="s">
        <v>488</v>
      </c>
    </row>
    <row r="30" ht="13.5">
      <c r="H30" s="1" t="s">
        <v>489</v>
      </c>
    </row>
    <row r="31" ht="13.5">
      <c r="H31" s="1" t="s">
        <v>490</v>
      </c>
    </row>
    <row r="32" ht="13.5">
      <c r="H32" s="518" t="s">
        <v>500</v>
      </c>
    </row>
    <row r="34" spans="4:147" s="1" customFormat="1" ht="13.5">
      <c r="D34" s="1" t="s">
        <v>501</v>
      </c>
      <c r="EQ34"/>
    </row>
    <row r="36" ht="13.5">
      <c r="H36" s="1" t="s">
        <v>502</v>
      </c>
    </row>
    <row r="37" ht="13.5">
      <c r="H37" s="1" t="s">
        <v>4</v>
      </c>
    </row>
    <row r="38" ht="13.5">
      <c r="K38" s="1" t="s">
        <v>503</v>
      </c>
    </row>
    <row r="39" ht="13.5">
      <c r="K39" s="1" t="s">
        <v>504</v>
      </c>
    </row>
    <row r="40" ht="13.5">
      <c r="K40" s="1" t="s">
        <v>505</v>
      </c>
    </row>
    <row r="41" ht="13.5">
      <c r="K41" s="1" t="s">
        <v>506</v>
      </c>
    </row>
    <row r="42" ht="13.5">
      <c r="H42" s="518" t="s">
        <v>507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6" sqref="B6:D6"/>
    </sheetView>
  </sheetViews>
  <sheetFormatPr defaultColWidth="9.00390625" defaultRowHeight="12.75"/>
  <cols>
    <col min="3" max="3" width="8.875" style="0" customWidth="1"/>
    <col min="4" max="4" width="38.75390625" style="0" customWidth="1"/>
    <col min="5" max="5" width="23.25390625" style="0" customWidth="1"/>
  </cols>
  <sheetData>
    <row r="1" spans="1:5" ht="14.25">
      <c r="A1" s="74"/>
      <c r="B1" s="74"/>
      <c r="C1" s="74"/>
      <c r="D1" s="74"/>
      <c r="E1" s="75" t="s">
        <v>216</v>
      </c>
    </row>
    <row r="2" spans="1:5" ht="15">
      <c r="A2" s="74"/>
      <c r="B2" s="73" t="s">
        <v>215</v>
      </c>
      <c r="C2" s="73"/>
      <c r="D2" s="73"/>
      <c r="E2" s="73"/>
    </row>
    <row r="3" spans="1:5" ht="15">
      <c r="A3" s="74"/>
      <c r="B3" s="73"/>
      <c r="C3" s="73"/>
      <c r="D3" s="76" t="s">
        <v>508</v>
      </c>
      <c r="E3" s="73"/>
    </row>
    <row r="4" spans="1:5" ht="14.25">
      <c r="A4" s="74"/>
      <c r="B4" s="74"/>
      <c r="C4" s="74"/>
      <c r="D4" s="74"/>
      <c r="E4" s="75"/>
    </row>
    <row r="5" spans="1:5" ht="14.25">
      <c r="A5" s="74"/>
      <c r="B5" s="74"/>
      <c r="C5" s="74"/>
      <c r="D5" s="74"/>
      <c r="E5" s="74"/>
    </row>
    <row r="6" spans="1:5" ht="15">
      <c r="A6" s="77" t="s">
        <v>211</v>
      </c>
      <c r="B6" s="210" t="s">
        <v>1</v>
      </c>
      <c r="C6" s="210"/>
      <c r="D6" s="210"/>
      <c r="E6" s="77" t="s">
        <v>217</v>
      </c>
    </row>
    <row r="7" spans="1:5" ht="15">
      <c r="A7" s="77">
        <v>1</v>
      </c>
      <c r="B7" s="211">
        <v>2</v>
      </c>
      <c r="C7" s="212"/>
      <c r="D7" s="213"/>
      <c r="E7" s="77">
        <v>3</v>
      </c>
    </row>
    <row r="8" spans="1:5" ht="15">
      <c r="A8" s="77">
        <v>1</v>
      </c>
      <c r="B8" s="207" t="s">
        <v>69</v>
      </c>
      <c r="C8" s="208"/>
      <c r="D8" s="209"/>
      <c r="E8" s="163">
        <v>266646863.65</v>
      </c>
    </row>
    <row r="9" spans="1:5" ht="15">
      <c r="A9" s="78" t="s">
        <v>227</v>
      </c>
      <c r="B9" s="207" t="s">
        <v>218</v>
      </c>
      <c r="C9" s="208"/>
      <c r="D9" s="209"/>
      <c r="E9" s="163">
        <v>237690320.71</v>
      </c>
    </row>
    <row r="10" spans="1:5" ht="15">
      <c r="A10" s="79"/>
      <c r="B10" s="207" t="s">
        <v>219</v>
      </c>
      <c r="C10" s="208"/>
      <c r="D10" s="209"/>
      <c r="E10" s="163">
        <v>220430485.35</v>
      </c>
    </row>
    <row r="11" spans="1:5" ht="15" hidden="1">
      <c r="A11" s="80"/>
      <c r="B11" s="214"/>
      <c r="C11" s="214"/>
      <c r="D11" s="214"/>
      <c r="E11" s="163"/>
    </row>
    <row r="12" spans="1:5" ht="15">
      <c r="A12" s="78" t="s">
        <v>228</v>
      </c>
      <c r="B12" s="207" t="s">
        <v>220</v>
      </c>
      <c r="C12" s="208"/>
      <c r="D12" s="209"/>
      <c r="E12" s="163">
        <v>30939859.58</v>
      </c>
    </row>
    <row r="13" spans="1:5" ht="15">
      <c r="A13" s="80"/>
      <c r="B13" s="207" t="s">
        <v>219</v>
      </c>
      <c r="C13" s="208"/>
      <c r="D13" s="209"/>
      <c r="E13" s="163">
        <v>1973527.23</v>
      </c>
    </row>
    <row r="14" spans="1:5" ht="15">
      <c r="A14" s="77">
        <v>2</v>
      </c>
      <c r="B14" s="207" t="s">
        <v>221</v>
      </c>
      <c r="C14" s="208"/>
      <c r="D14" s="209"/>
      <c r="E14" s="519">
        <v>-214006762.48</v>
      </c>
    </row>
    <row r="15" spans="1:5" ht="15">
      <c r="A15" s="78" t="s">
        <v>229</v>
      </c>
      <c r="B15" s="215" t="s">
        <v>222</v>
      </c>
      <c r="C15" s="216"/>
      <c r="D15" s="217"/>
      <c r="E15" s="163">
        <f>E16</f>
        <v>723346.01</v>
      </c>
    </row>
    <row r="16" spans="1:5" ht="15">
      <c r="A16" s="78" t="s">
        <v>230</v>
      </c>
      <c r="B16" s="214" t="s">
        <v>223</v>
      </c>
      <c r="C16" s="214"/>
      <c r="D16" s="214"/>
      <c r="E16" s="163">
        <v>723346.01</v>
      </c>
    </row>
    <row r="17" spans="1:5" ht="33" customHeight="1">
      <c r="A17" s="78" t="s">
        <v>231</v>
      </c>
      <c r="B17" s="215" t="s">
        <v>70</v>
      </c>
      <c r="C17" s="216"/>
      <c r="D17" s="217"/>
      <c r="E17" s="163" t="s">
        <v>101</v>
      </c>
    </row>
    <row r="18" spans="1:5" ht="15">
      <c r="A18" s="78" t="s">
        <v>232</v>
      </c>
      <c r="B18" s="207" t="s">
        <v>71</v>
      </c>
      <c r="C18" s="208"/>
      <c r="D18" s="209"/>
      <c r="E18" s="163" t="s">
        <v>101</v>
      </c>
    </row>
    <row r="19" spans="1:5" ht="15">
      <c r="A19" s="78" t="s">
        <v>233</v>
      </c>
      <c r="B19" s="207" t="s">
        <v>72</v>
      </c>
      <c r="C19" s="208"/>
      <c r="D19" s="209"/>
      <c r="E19" s="163">
        <f>51106586.11+38200.58</f>
        <v>51144786.69</v>
      </c>
    </row>
    <row r="20" spans="1:5" ht="15">
      <c r="A20" s="78" t="s">
        <v>234</v>
      </c>
      <c r="B20" s="207" t="s">
        <v>73</v>
      </c>
      <c r="C20" s="208"/>
      <c r="D20" s="209"/>
      <c r="E20" s="163" t="s">
        <v>101</v>
      </c>
    </row>
    <row r="21" spans="1:5" ht="15">
      <c r="A21" s="77">
        <v>3</v>
      </c>
      <c r="B21" s="207" t="s">
        <v>74</v>
      </c>
      <c r="C21" s="208"/>
      <c r="D21" s="209"/>
      <c r="E21" s="163">
        <v>378368.95</v>
      </c>
    </row>
    <row r="22" spans="1:5" ht="15">
      <c r="A22" s="78" t="s">
        <v>235</v>
      </c>
      <c r="B22" s="207" t="s">
        <v>224</v>
      </c>
      <c r="C22" s="208"/>
      <c r="D22" s="209"/>
      <c r="E22" s="163" t="s">
        <v>101</v>
      </c>
    </row>
    <row r="23" spans="1:5" ht="15">
      <c r="A23" s="78" t="s">
        <v>236</v>
      </c>
      <c r="B23" s="207" t="s">
        <v>225</v>
      </c>
      <c r="C23" s="208"/>
      <c r="D23" s="209"/>
      <c r="E23" s="163">
        <v>378368.95</v>
      </c>
    </row>
    <row r="24" spans="1:11" ht="15">
      <c r="A24" s="78" t="s">
        <v>237</v>
      </c>
      <c r="B24" s="210" t="s">
        <v>226</v>
      </c>
      <c r="C24" s="210"/>
      <c r="D24" s="210"/>
      <c r="E24" s="163" t="s">
        <v>101</v>
      </c>
      <c r="I24" s="8"/>
      <c r="J24" s="8"/>
      <c r="K24" s="8"/>
    </row>
    <row r="25" spans="1:11" ht="14.25">
      <c r="A25" s="74"/>
      <c r="B25" s="74"/>
      <c r="C25" s="74"/>
      <c r="D25" s="74"/>
      <c r="E25" s="74"/>
      <c r="I25" s="8"/>
      <c r="J25" s="8"/>
      <c r="K25" s="8"/>
    </row>
    <row r="26" spans="1:11" ht="14.25">
      <c r="A26" s="60" t="s">
        <v>239</v>
      </c>
      <c r="B26" s="74"/>
      <c r="C26" s="82"/>
      <c r="D26" s="71"/>
      <c r="E26" s="62" t="s">
        <v>447</v>
      </c>
      <c r="F26" s="71"/>
      <c r="G26" s="71"/>
      <c r="H26" s="71"/>
      <c r="I26" s="220"/>
      <c r="J26" s="219"/>
      <c r="K26" s="219"/>
    </row>
    <row r="27" spans="1:11" ht="14.25">
      <c r="A27" s="63"/>
      <c r="B27" s="74"/>
      <c r="C27" s="65"/>
      <c r="D27" s="71"/>
      <c r="E27" s="65"/>
      <c r="F27" s="71"/>
      <c r="G27" s="71"/>
      <c r="H27" s="72"/>
      <c r="I27" s="218"/>
      <c r="J27" s="219"/>
      <c r="K27" s="219"/>
    </row>
    <row r="28" spans="1:11" ht="14.25">
      <c r="A28" s="63" t="s">
        <v>64</v>
      </c>
      <c r="B28" s="74"/>
      <c r="C28" s="82"/>
      <c r="D28" s="71"/>
      <c r="E28" s="62" t="s">
        <v>452</v>
      </c>
      <c r="F28" s="71"/>
      <c r="G28" s="71"/>
      <c r="H28" s="71"/>
      <c r="I28" s="220"/>
      <c r="J28" s="219"/>
      <c r="K28" s="219"/>
    </row>
    <row r="29" spans="1:11" ht="12.75">
      <c r="A29" s="66"/>
      <c r="C29" s="65"/>
      <c r="D29" s="71"/>
      <c r="E29" s="65"/>
      <c r="F29" s="71"/>
      <c r="G29" s="71"/>
      <c r="H29" s="72"/>
      <c r="I29" s="218"/>
      <c r="J29" s="219"/>
      <c r="K29" s="219"/>
    </row>
    <row r="30" spans="1:11" ht="12.75">
      <c r="A30" s="60"/>
      <c r="C30" s="82"/>
      <c r="D30" s="71"/>
      <c r="E30" s="62"/>
      <c r="F30" s="71"/>
      <c r="G30" s="71"/>
      <c r="H30" s="71"/>
      <c r="I30" s="220"/>
      <c r="J30" s="219"/>
      <c r="K30" s="219"/>
    </row>
    <row r="31" spans="3:11" ht="12.75">
      <c r="C31" s="65"/>
      <c r="D31" s="71"/>
      <c r="E31" s="65"/>
      <c r="F31" s="71"/>
      <c r="G31" s="71"/>
      <c r="H31" s="67"/>
      <c r="I31" s="218"/>
      <c r="J31" s="219"/>
      <c r="K31" s="219"/>
    </row>
    <row r="32" spans="3:11" ht="14.25">
      <c r="C32" s="83"/>
      <c r="D32" s="83"/>
      <c r="E32" s="71"/>
      <c r="F32" s="71"/>
      <c r="G32" s="71"/>
      <c r="H32" s="74"/>
      <c r="I32" s="8"/>
      <c r="J32" s="8"/>
      <c r="K32" s="8"/>
    </row>
    <row r="33" spans="3:11" ht="14.25">
      <c r="C33" s="74"/>
      <c r="D33" s="74"/>
      <c r="E33" s="74"/>
      <c r="I33" s="8"/>
      <c r="J33" s="8"/>
      <c r="K33" s="8"/>
    </row>
    <row r="34" spans="3:5" ht="14.25">
      <c r="C34" s="74"/>
      <c r="D34" s="74"/>
      <c r="E34" s="74"/>
    </row>
  </sheetData>
  <sheetProtection/>
  <mergeCells count="25">
    <mergeCell ref="I29:K29"/>
    <mergeCell ref="I30:K30"/>
    <mergeCell ref="I31:K31"/>
    <mergeCell ref="I26:K26"/>
    <mergeCell ref="I27:K27"/>
    <mergeCell ref="I28:K28"/>
    <mergeCell ref="B20:D20"/>
    <mergeCell ref="B15:D15"/>
    <mergeCell ref="B16:D16"/>
    <mergeCell ref="B12:D12"/>
    <mergeCell ref="B13:D13"/>
    <mergeCell ref="B14:D14"/>
    <mergeCell ref="B17:D17"/>
    <mergeCell ref="B18:D18"/>
    <mergeCell ref="B19:D19"/>
    <mergeCell ref="B21:D21"/>
    <mergeCell ref="B22:D22"/>
    <mergeCell ref="B23:D23"/>
    <mergeCell ref="B24:D24"/>
    <mergeCell ref="B6:D6"/>
    <mergeCell ref="B7:D7"/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2" width="10.625" style="0" customWidth="1"/>
    <col min="3" max="3" width="15.50390625" style="0" customWidth="1"/>
    <col min="4" max="4" width="4.625" style="0" customWidth="1"/>
    <col min="5" max="5" width="7.00390625" style="0" customWidth="1"/>
    <col min="6" max="6" width="12.375" style="0" customWidth="1"/>
    <col min="7" max="9" width="11.625" style="0" customWidth="1"/>
    <col min="10" max="10" width="10.625" style="0" customWidth="1"/>
    <col min="11" max="11" width="7.00390625" style="0" customWidth="1"/>
    <col min="12" max="12" width="11.00390625" style="0" customWidth="1"/>
    <col min="13" max="13" width="10.375" style="0" customWidth="1"/>
  </cols>
  <sheetData>
    <row r="1" spans="1:13" ht="15">
      <c r="A1" s="249" t="s">
        <v>475</v>
      </c>
      <c r="B1" s="249"/>
      <c r="C1" s="249"/>
      <c r="D1" s="249"/>
      <c r="E1" s="250"/>
      <c r="F1" s="250"/>
      <c r="G1" s="250"/>
      <c r="H1" s="250"/>
      <c r="I1" s="251"/>
      <c r="J1" s="251"/>
      <c r="K1" s="251"/>
      <c r="L1" s="251"/>
      <c r="M1" s="251"/>
    </row>
    <row r="2" spans="1:13" ht="15" customHeight="1">
      <c r="A2" s="44"/>
      <c r="B2" s="44"/>
      <c r="C2" s="44"/>
      <c r="D2" s="44"/>
      <c r="E2" s="252" t="s">
        <v>112</v>
      </c>
      <c r="F2" s="252"/>
      <c r="G2" s="252"/>
      <c r="H2" s="252"/>
      <c r="I2" s="252"/>
      <c r="J2" s="45"/>
      <c r="K2" s="45"/>
      <c r="L2" s="45"/>
      <c r="M2" s="45"/>
    </row>
    <row r="3" spans="5:13" ht="9.75" customHeight="1">
      <c r="E3" s="253" t="s">
        <v>202</v>
      </c>
      <c r="F3" s="253"/>
      <c r="G3" s="253"/>
      <c r="H3" s="253"/>
      <c r="I3" s="253"/>
      <c r="L3" s="254" t="s">
        <v>0</v>
      </c>
      <c r="M3" s="254"/>
    </row>
    <row r="4" spans="1:13" ht="12.75">
      <c r="A4" s="255" t="s">
        <v>122</v>
      </c>
      <c r="B4" s="256"/>
      <c r="C4" s="256"/>
      <c r="D4" s="257"/>
      <c r="E4" s="244" t="s">
        <v>2</v>
      </c>
      <c r="F4" s="265" t="s">
        <v>123</v>
      </c>
      <c r="G4" s="242" t="s">
        <v>124</v>
      </c>
      <c r="H4" s="243"/>
      <c r="I4" s="243"/>
      <c r="J4" s="243"/>
      <c r="K4" s="243"/>
      <c r="L4" s="243"/>
      <c r="M4" s="243"/>
    </row>
    <row r="5" spans="1:13" ht="12.75">
      <c r="A5" s="258"/>
      <c r="B5" s="259"/>
      <c r="C5" s="259"/>
      <c r="D5" s="260"/>
      <c r="E5" s="264"/>
      <c r="F5" s="264"/>
      <c r="G5" s="266" t="s">
        <v>125</v>
      </c>
      <c r="H5" s="269" t="s">
        <v>126</v>
      </c>
      <c r="I5" s="269"/>
      <c r="J5" s="269"/>
      <c r="K5" s="269"/>
      <c r="L5" s="269"/>
      <c r="M5" s="269"/>
    </row>
    <row r="6" spans="1:13" ht="34.5" customHeight="1">
      <c r="A6" s="258"/>
      <c r="B6" s="259"/>
      <c r="C6" s="259"/>
      <c r="D6" s="260"/>
      <c r="E6" s="264"/>
      <c r="F6" s="264"/>
      <c r="G6" s="267"/>
      <c r="H6" s="242" t="s">
        <v>127</v>
      </c>
      <c r="I6" s="242" t="s">
        <v>128</v>
      </c>
      <c r="J6" s="242" t="s">
        <v>129</v>
      </c>
      <c r="K6" s="244" t="s">
        <v>130</v>
      </c>
      <c r="L6" s="246" t="s">
        <v>131</v>
      </c>
      <c r="M6" s="247"/>
    </row>
    <row r="7" spans="1:13" ht="39" customHeight="1">
      <c r="A7" s="261"/>
      <c r="B7" s="262"/>
      <c r="C7" s="262"/>
      <c r="D7" s="263"/>
      <c r="E7" s="245"/>
      <c r="F7" s="245"/>
      <c r="G7" s="268"/>
      <c r="H7" s="243"/>
      <c r="I7" s="243"/>
      <c r="J7" s="243"/>
      <c r="K7" s="245"/>
      <c r="L7" s="47" t="s">
        <v>125</v>
      </c>
      <c r="M7" s="46" t="s">
        <v>132</v>
      </c>
    </row>
    <row r="8" spans="1:13" ht="10.5" customHeight="1">
      <c r="A8" s="248" t="s">
        <v>133</v>
      </c>
      <c r="B8" s="248"/>
      <c r="C8" s="248"/>
      <c r="D8" s="248"/>
      <c r="E8" s="48" t="s">
        <v>134</v>
      </c>
      <c r="F8" s="48" t="s">
        <v>135</v>
      </c>
      <c r="G8" s="48" t="s">
        <v>136</v>
      </c>
      <c r="H8" s="48" t="s">
        <v>137</v>
      </c>
      <c r="I8" s="48" t="s">
        <v>138</v>
      </c>
      <c r="J8" s="48" t="s">
        <v>139</v>
      </c>
      <c r="K8" s="48" t="s">
        <v>140</v>
      </c>
      <c r="L8" s="48" t="s">
        <v>67</v>
      </c>
      <c r="M8" s="48" t="s">
        <v>68</v>
      </c>
    </row>
    <row r="9" spans="1:13" ht="12.75">
      <c r="A9" s="236" t="s">
        <v>141</v>
      </c>
      <c r="B9" s="237"/>
      <c r="C9" s="237"/>
      <c r="D9" s="238"/>
      <c r="E9" s="49" t="s">
        <v>142</v>
      </c>
      <c r="F9" s="49" t="s">
        <v>5</v>
      </c>
      <c r="G9" s="50">
        <f>G10+G11+G12+G13+G14+G15+G16</f>
        <v>57172560.28</v>
      </c>
      <c r="H9" s="50">
        <f>H11</f>
        <v>53372560.28</v>
      </c>
      <c r="I9" s="50">
        <v>0</v>
      </c>
      <c r="J9" s="50">
        <v>0</v>
      </c>
      <c r="K9" s="50"/>
      <c r="L9" s="50">
        <f>L10+L11</f>
        <v>3800000</v>
      </c>
      <c r="M9" s="50"/>
    </row>
    <row r="10" spans="1:13" ht="12.75">
      <c r="A10" s="226" t="s">
        <v>143</v>
      </c>
      <c r="B10" s="226"/>
      <c r="C10" s="226"/>
      <c r="D10" s="226"/>
      <c r="E10" s="51" t="s">
        <v>144</v>
      </c>
      <c r="F10" s="48" t="s">
        <v>145</v>
      </c>
      <c r="G10" s="52">
        <f>L10</f>
        <v>300000</v>
      </c>
      <c r="H10" s="51" t="s">
        <v>5</v>
      </c>
      <c r="I10" s="51" t="s">
        <v>5</v>
      </c>
      <c r="J10" s="51" t="s">
        <v>5</v>
      </c>
      <c r="K10" s="51" t="s">
        <v>5</v>
      </c>
      <c r="L10" s="52">
        <v>300000</v>
      </c>
      <c r="M10" s="51" t="s">
        <v>5</v>
      </c>
    </row>
    <row r="11" spans="1:13" ht="12.75">
      <c r="A11" s="226" t="s">
        <v>146</v>
      </c>
      <c r="B11" s="226"/>
      <c r="C11" s="226"/>
      <c r="D11" s="226"/>
      <c r="E11" s="51" t="s">
        <v>147</v>
      </c>
      <c r="F11" s="48" t="s">
        <v>148</v>
      </c>
      <c r="G11" s="52">
        <f>H11+L11</f>
        <v>56872560.28</v>
      </c>
      <c r="H11" s="52">
        <v>53372560.28</v>
      </c>
      <c r="I11" s="51" t="s">
        <v>5</v>
      </c>
      <c r="J11" s="51" t="s">
        <v>5</v>
      </c>
      <c r="K11" s="51"/>
      <c r="L11" s="52">
        <v>3500000</v>
      </c>
      <c r="M11" s="52"/>
    </row>
    <row r="12" spans="1:13" ht="25.5" customHeight="1">
      <c r="A12" s="226" t="s">
        <v>149</v>
      </c>
      <c r="B12" s="226"/>
      <c r="C12" s="226"/>
      <c r="D12" s="226"/>
      <c r="E12" s="51">
        <v>1130</v>
      </c>
      <c r="F12" s="48" t="s">
        <v>150</v>
      </c>
      <c r="G12" s="52">
        <f>L12</f>
        <v>0</v>
      </c>
      <c r="H12" s="51" t="s">
        <v>5</v>
      </c>
      <c r="I12" s="51" t="s">
        <v>5</v>
      </c>
      <c r="J12" s="51" t="s">
        <v>5</v>
      </c>
      <c r="K12" s="51" t="s">
        <v>5</v>
      </c>
      <c r="L12" s="52">
        <v>0</v>
      </c>
      <c r="M12" s="51" t="s">
        <v>5</v>
      </c>
    </row>
    <row r="13" spans="1:13" ht="37.5" customHeight="1">
      <c r="A13" s="239" t="s">
        <v>6</v>
      </c>
      <c r="B13" s="240"/>
      <c r="C13" s="240"/>
      <c r="D13" s="241"/>
      <c r="E13" s="51" t="s">
        <v>151</v>
      </c>
      <c r="F13" s="48" t="s">
        <v>152</v>
      </c>
      <c r="G13" s="52">
        <f>L13</f>
        <v>0</v>
      </c>
      <c r="H13" s="51" t="s">
        <v>5</v>
      </c>
      <c r="I13" s="51" t="s">
        <v>5</v>
      </c>
      <c r="J13" s="51" t="s">
        <v>5</v>
      </c>
      <c r="K13" s="51" t="s">
        <v>5</v>
      </c>
      <c r="L13" s="52">
        <v>0</v>
      </c>
      <c r="M13" s="51" t="s">
        <v>5</v>
      </c>
    </row>
    <row r="14" spans="1:13" ht="12.75">
      <c r="A14" s="226" t="s">
        <v>7</v>
      </c>
      <c r="B14" s="226"/>
      <c r="C14" s="226"/>
      <c r="D14" s="226"/>
      <c r="E14" s="51" t="s">
        <v>153</v>
      </c>
      <c r="F14" s="48" t="s">
        <v>154</v>
      </c>
      <c r="G14" s="52">
        <f>I14+J14</f>
        <v>0</v>
      </c>
      <c r="H14" s="51" t="s">
        <v>5</v>
      </c>
      <c r="I14" s="52">
        <v>0</v>
      </c>
      <c r="J14" s="52">
        <v>0</v>
      </c>
      <c r="K14" s="51" t="s">
        <v>5</v>
      </c>
      <c r="L14" s="51" t="s">
        <v>5</v>
      </c>
      <c r="M14" s="51" t="s">
        <v>5</v>
      </c>
    </row>
    <row r="15" spans="1:13" ht="12.75">
      <c r="A15" s="235" t="s">
        <v>8</v>
      </c>
      <c r="B15" s="235"/>
      <c r="C15" s="235"/>
      <c r="D15" s="235"/>
      <c r="E15" s="51" t="s">
        <v>155</v>
      </c>
      <c r="F15" s="48" t="s">
        <v>154</v>
      </c>
      <c r="G15" s="52">
        <f>L15</f>
        <v>0</v>
      </c>
      <c r="H15" s="51" t="s">
        <v>5</v>
      </c>
      <c r="I15" s="51" t="s">
        <v>5</v>
      </c>
      <c r="J15" s="51" t="s">
        <v>5</v>
      </c>
      <c r="K15" s="51" t="s">
        <v>5</v>
      </c>
      <c r="L15" s="52">
        <v>0</v>
      </c>
      <c r="M15" s="52"/>
    </row>
    <row r="16" spans="1:13" ht="15" customHeight="1">
      <c r="A16" s="226" t="s">
        <v>9</v>
      </c>
      <c r="B16" s="226"/>
      <c r="C16" s="226"/>
      <c r="D16" s="226"/>
      <c r="E16" s="51" t="s">
        <v>156</v>
      </c>
      <c r="F16" s="48" t="s">
        <v>157</v>
      </c>
      <c r="G16" s="52">
        <f>L16</f>
        <v>0</v>
      </c>
      <c r="H16" s="51" t="s">
        <v>5</v>
      </c>
      <c r="I16" s="51" t="s">
        <v>5</v>
      </c>
      <c r="J16" s="51" t="s">
        <v>5</v>
      </c>
      <c r="K16" s="51" t="s">
        <v>5</v>
      </c>
      <c r="L16" s="52">
        <v>0</v>
      </c>
      <c r="M16" s="51" t="s">
        <v>5</v>
      </c>
    </row>
    <row r="17" spans="1:13" ht="4.5" customHeight="1">
      <c r="A17" s="228"/>
      <c r="B17" s="229"/>
      <c r="C17" s="229"/>
      <c r="D17" s="230"/>
      <c r="E17" s="48"/>
      <c r="F17" s="52"/>
      <c r="G17" s="52"/>
      <c r="H17" s="52"/>
      <c r="I17" s="52"/>
      <c r="J17" s="52"/>
      <c r="K17" s="52"/>
      <c r="L17" s="52"/>
      <c r="M17" s="52"/>
    </row>
    <row r="18" spans="1:13" ht="12.75">
      <c r="A18" s="227" t="s">
        <v>10</v>
      </c>
      <c r="B18" s="227"/>
      <c r="C18" s="227"/>
      <c r="D18" s="227"/>
      <c r="E18" s="53" t="s">
        <v>158</v>
      </c>
      <c r="F18" s="54" t="s">
        <v>5</v>
      </c>
      <c r="G18" s="50">
        <f aca="true" t="shared" si="0" ref="G18:L18">G19+G23+G24+G28+G29+G30</f>
        <v>57172560.28</v>
      </c>
      <c r="H18" s="50">
        <f t="shared" si="0"/>
        <v>53372560.28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 t="shared" si="0"/>
        <v>3800000</v>
      </c>
      <c r="M18" s="50"/>
    </row>
    <row r="19" spans="1:13" ht="12.75">
      <c r="A19" s="231" t="s">
        <v>159</v>
      </c>
      <c r="B19" s="231"/>
      <c r="C19" s="231"/>
      <c r="D19" s="231"/>
      <c r="E19" s="53" t="s">
        <v>160</v>
      </c>
      <c r="F19" s="55" t="s">
        <v>161</v>
      </c>
      <c r="G19" s="50">
        <f aca="true" t="shared" si="1" ref="G19:L19">G20+G21+G22</f>
        <v>43197248</v>
      </c>
      <c r="H19" s="50">
        <f t="shared" si="1"/>
        <v>40202648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2994600</v>
      </c>
      <c r="M19" s="50"/>
    </row>
    <row r="20" spans="1:13" ht="12.75" customHeight="1">
      <c r="A20" s="228" t="s">
        <v>162</v>
      </c>
      <c r="B20" s="229"/>
      <c r="C20" s="229"/>
      <c r="D20" s="230"/>
      <c r="E20" s="48"/>
      <c r="F20" s="48" t="s">
        <v>163</v>
      </c>
      <c r="G20" s="52">
        <f>H20+L20</f>
        <v>33177600</v>
      </c>
      <c r="H20" s="52">
        <v>30877600</v>
      </c>
      <c r="I20" s="52">
        <v>0</v>
      </c>
      <c r="J20" s="52">
        <v>0</v>
      </c>
      <c r="K20" s="52"/>
      <c r="L20" s="52">
        <v>2300000</v>
      </c>
      <c r="M20" s="52"/>
    </row>
    <row r="21" spans="1:13" ht="24.75" customHeight="1">
      <c r="A21" s="228" t="s">
        <v>164</v>
      </c>
      <c r="B21" s="229"/>
      <c r="C21" s="229"/>
      <c r="D21" s="230"/>
      <c r="E21" s="48"/>
      <c r="F21" s="48" t="s">
        <v>165</v>
      </c>
      <c r="G21" s="52">
        <f>H21+L21</f>
        <v>2000</v>
      </c>
      <c r="H21" s="52">
        <v>2000</v>
      </c>
      <c r="I21" s="52">
        <v>0</v>
      </c>
      <c r="J21" s="52">
        <v>0</v>
      </c>
      <c r="K21" s="52"/>
      <c r="L21" s="52">
        <v>0</v>
      </c>
      <c r="M21" s="52"/>
    </row>
    <row r="22" spans="1:13" ht="36.75" customHeight="1">
      <c r="A22" s="228" t="s">
        <v>166</v>
      </c>
      <c r="B22" s="229"/>
      <c r="C22" s="229"/>
      <c r="D22" s="230"/>
      <c r="E22" s="48"/>
      <c r="F22" s="48" t="s">
        <v>167</v>
      </c>
      <c r="G22" s="52">
        <f>H22+L22</f>
        <v>10017648</v>
      </c>
      <c r="H22" s="52">
        <f>9315800+7248</f>
        <v>9323048</v>
      </c>
      <c r="I22" s="52">
        <v>0</v>
      </c>
      <c r="J22" s="52">
        <v>0</v>
      </c>
      <c r="K22" s="52"/>
      <c r="L22" s="52">
        <v>694600</v>
      </c>
      <c r="M22" s="52"/>
    </row>
    <row r="23" spans="1:13" ht="12.75" customHeight="1">
      <c r="A23" s="231" t="s">
        <v>11</v>
      </c>
      <c r="B23" s="231"/>
      <c r="C23" s="231"/>
      <c r="D23" s="231"/>
      <c r="E23" s="53" t="s">
        <v>168</v>
      </c>
      <c r="F23" s="55" t="s">
        <v>169</v>
      </c>
      <c r="G23" s="50">
        <v>0</v>
      </c>
      <c r="H23" s="50">
        <v>0</v>
      </c>
      <c r="I23" s="50">
        <v>0</v>
      </c>
      <c r="J23" s="50">
        <v>0</v>
      </c>
      <c r="K23" s="50"/>
      <c r="L23" s="50">
        <v>0</v>
      </c>
      <c r="M23" s="50"/>
    </row>
    <row r="24" spans="1:13" ht="12.75" customHeight="1">
      <c r="A24" s="231" t="s">
        <v>170</v>
      </c>
      <c r="B24" s="231"/>
      <c r="C24" s="231"/>
      <c r="D24" s="231"/>
      <c r="E24" s="53" t="s">
        <v>171</v>
      </c>
      <c r="F24" s="55" t="s">
        <v>172</v>
      </c>
      <c r="G24" s="50">
        <f aca="true" t="shared" si="2" ref="G24:L24">G26+G27+G25</f>
        <v>2007208.83</v>
      </c>
      <c r="H24" s="50">
        <f t="shared" si="2"/>
        <v>2007208.83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/>
    </row>
    <row r="25" spans="1:13" ht="84.75" customHeight="1">
      <c r="A25" s="232" t="s">
        <v>173</v>
      </c>
      <c r="B25" s="233"/>
      <c r="C25" s="233"/>
      <c r="D25" s="234"/>
      <c r="E25" s="53"/>
      <c r="F25" s="48" t="s">
        <v>174</v>
      </c>
      <c r="G25" s="52">
        <f>H25+L25</f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/>
    </row>
    <row r="26" spans="1:13" ht="24.75" customHeight="1">
      <c r="A26" s="228" t="s">
        <v>175</v>
      </c>
      <c r="B26" s="229"/>
      <c r="C26" s="229"/>
      <c r="D26" s="230"/>
      <c r="E26" s="48"/>
      <c r="F26" s="48" t="s">
        <v>176</v>
      </c>
      <c r="G26" s="52">
        <f>H26+L26</f>
        <v>1957208.83</v>
      </c>
      <c r="H26" s="52">
        <f>1522500+434708.83</f>
        <v>1957208.83</v>
      </c>
      <c r="I26" s="52">
        <v>0</v>
      </c>
      <c r="J26" s="52">
        <v>0</v>
      </c>
      <c r="K26" s="52"/>
      <c r="L26" s="52">
        <v>0</v>
      </c>
      <c r="M26" s="52"/>
    </row>
    <row r="27" spans="1:13" ht="12.75" customHeight="1">
      <c r="A27" s="228" t="s">
        <v>177</v>
      </c>
      <c r="B27" s="229"/>
      <c r="C27" s="229"/>
      <c r="D27" s="230"/>
      <c r="E27" s="48"/>
      <c r="F27" s="48" t="s">
        <v>178</v>
      </c>
      <c r="G27" s="52">
        <f>H27+L27</f>
        <v>50000</v>
      </c>
      <c r="H27" s="52">
        <v>50000</v>
      </c>
      <c r="I27" s="52">
        <v>0</v>
      </c>
      <c r="J27" s="52">
        <v>0</v>
      </c>
      <c r="K27" s="52"/>
      <c r="L27" s="52">
        <v>0</v>
      </c>
      <c r="M27" s="52"/>
    </row>
    <row r="28" spans="1:13" ht="15" customHeight="1">
      <c r="A28" s="231" t="s">
        <v>63</v>
      </c>
      <c r="B28" s="231"/>
      <c r="C28" s="231"/>
      <c r="D28" s="231"/>
      <c r="E28" s="56" t="s">
        <v>179</v>
      </c>
      <c r="F28" s="57"/>
      <c r="G28" s="58"/>
      <c r="H28" s="58"/>
      <c r="I28" s="58"/>
      <c r="J28" s="58"/>
      <c r="K28" s="58"/>
      <c r="L28" s="58"/>
      <c r="M28" s="58"/>
    </row>
    <row r="29" spans="1:13" ht="23.25" customHeight="1">
      <c r="A29" s="231" t="s">
        <v>180</v>
      </c>
      <c r="B29" s="231"/>
      <c r="C29" s="231"/>
      <c r="D29" s="231"/>
      <c r="E29" s="53" t="s">
        <v>181</v>
      </c>
      <c r="F29" s="55"/>
      <c r="G29" s="50"/>
      <c r="H29" s="50"/>
      <c r="I29" s="50"/>
      <c r="J29" s="50"/>
      <c r="K29" s="50"/>
      <c r="L29" s="50"/>
      <c r="M29" s="50"/>
    </row>
    <row r="30" spans="1:13" ht="12.75" customHeight="1">
      <c r="A30" s="231" t="s">
        <v>182</v>
      </c>
      <c r="B30" s="231"/>
      <c r="C30" s="231"/>
      <c r="D30" s="231"/>
      <c r="E30" s="53" t="s">
        <v>183</v>
      </c>
      <c r="F30" s="54" t="s">
        <v>184</v>
      </c>
      <c r="G30" s="50">
        <f aca="true" t="shared" si="3" ref="G30:L30">G31</f>
        <v>11968103.45</v>
      </c>
      <c r="H30" s="50">
        <f t="shared" si="3"/>
        <v>11162703.45</v>
      </c>
      <c r="I30" s="50">
        <f t="shared" si="3"/>
        <v>0</v>
      </c>
      <c r="J30" s="50">
        <f t="shared" si="3"/>
        <v>0</v>
      </c>
      <c r="K30" s="50">
        <f t="shared" si="3"/>
        <v>0</v>
      </c>
      <c r="L30" s="50">
        <f t="shared" si="3"/>
        <v>805400</v>
      </c>
      <c r="M30" s="50"/>
    </row>
    <row r="31" spans="1:13" ht="24.75" customHeight="1">
      <c r="A31" s="228" t="s">
        <v>185</v>
      </c>
      <c r="B31" s="229"/>
      <c r="C31" s="229"/>
      <c r="D31" s="230"/>
      <c r="E31" s="48"/>
      <c r="F31" s="48" t="s">
        <v>186</v>
      </c>
      <c r="G31" s="52">
        <f>H31+L31</f>
        <v>11968103.45</v>
      </c>
      <c r="H31" s="52">
        <v>11162703.45</v>
      </c>
      <c r="I31" s="52">
        <v>0</v>
      </c>
      <c r="J31" s="52">
        <v>0</v>
      </c>
      <c r="K31" s="52"/>
      <c r="L31" s="52">
        <v>805400</v>
      </c>
      <c r="M31" s="52"/>
    </row>
    <row r="32" spans="1:13" ht="3.75" customHeight="1">
      <c r="A32" s="228"/>
      <c r="B32" s="229"/>
      <c r="C32" s="229"/>
      <c r="D32" s="230"/>
      <c r="E32" s="48"/>
      <c r="F32" s="52"/>
      <c r="G32" s="52"/>
      <c r="H32" s="52"/>
      <c r="I32" s="52"/>
      <c r="J32" s="52"/>
      <c r="K32" s="52"/>
      <c r="L32" s="52"/>
      <c r="M32" s="52"/>
    </row>
    <row r="33" spans="1:13" ht="12.75" customHeight="1">
      <c r="A33" s="227" t="s">
        <v>12</v>
      </c>
      <c r="B33" s="227"/>
      <c r="C33" s="227"/>
      <c r="D33" s="227"/>
      <c r="E33" s="53" t="s">
        <v>169</v>
      </c>
      <c r="F33" s="54" t="s">
        <v>5</v>
      </c>
      <c r="G33" s="50"/>
      <c r="H33" s="50"/>
      <c r="I33" s="50"/>
      <c r="J33" s="50"/>
      <c r="K33" s="50"/>
      <c r="L33" s="50"/>
      <c r="M33" s="50"/>
    </row>
    <row r="34" spans="1:13" ht="12.75" customHeight="1">
      <c r="A34" s="226" t="s">
        <v>187</v>
      </c>
      <c r="B34" s="226"/>
      <c r="C34" s="226"/>
      <c r="D34" s="226"/>
      <c r="E34" s="51" t="s">
        <v>188</v>
      </c>
      <c r="F34" s="48"/>
      <c r="G34" s="52"/>
      <c r="H34" s="52"/>
      <c r="I34" s="52"/>
      <c r="J34" s="52"/>
      <c r="K34" s="52"/>
      <c r="L34" s="52"/>
      <c r="M34" s="52"/>
    </row>
    <row r="35" spans="1:13" ht="12.75" customHeight="1">
      <c r="A35" s="223" t="s">
        <v>13</v>
      </c>
      <c r="B35" s="224"/>
      <c r="C35" s="224"/>
      <c r="D35" s="225"/>
      <c r="E35" s="51" t="s">
        <v>189</v>
      </c>
      <c r="F35" s="48"/>
      <c r="G35" s="52"/>
      <c r="H35" s="52"/>
      <c r="I35" s="52"/>
      <c r="J35" s="52"/>
      <c r="K35" s="52"/>
      <c r="L35" s="52"/>
      <c r="M35" s="52"/>
    </row>
    <row r="36" spans="1:13" ht="15" customHeight="1">
      <c r="A36" s="227" t="s">
        <v>14</v>
      </c>
      <c r="B36" s="227"/>
      <c r="C36" s="227"/>
      <c r="D36" s="227"/>
      <c r="E36" s="53" t="s">
        <v>190</v>
      </c>
      <c r="F36" s="55"/>
      <c r="G36" s="50"/>
      <c r="H36" s="50"/>
      <c r="I36" s="50"/>
      <c r="J36" s="50"/>
      <c r="K36" s="50"/>
      <c r="L36" s="50"/>
      <c r="M36" s="50"/>
    </row>
    <row r="37" spans="1:13" ht="15" customHeight="1">
      <c r="A37" s="226" t="s">
        <v>191</v>
      </c>
      <c r="B37" s="226"/>
      <c r="C37" s="226"/>
      <c r="D37" s="226"/>
      <c r="E37" s="51" t="s">
        <v>192</v>
      </c>
      <c r="F37" s="48"/>
      <c r="G37" s="52"/>
      <c r="H37" s="52"/>
      <c r="I37" s="52"/>
      <c r="J37" s="52"/>
      <c r="K37" s="52"/>
      <c r="L37" s="52"/>
      <c r="M37" s="52"/>
    </row>
    <row r="38" spans="1:13" ht="15" customHeight="1">
      <c r="A38" s="223" t="s">
        <v>15</v>
      </c>
      <c r="B38" s="224"/>
      <c r="C38" s="224"/>
      <c r="D38" s="225"/>
      <c r="E38" s="51" t="s">
        <v>193</v>
      </c>
      <c r="F38" s="48"/>
      <c r="G38" s="52"/>
      <c r="H38" s="52"/>
      <c r="I38" s="52"/>
      <c r="J38" s="52"/>
      <c r="K38" s="52"/>
      <c r="L38" s="52"/>
      <c r="M38" s="52"/>
    </row>
    <row r="39" spans="1:13" ht="15" customHeight="1">
      <c r="A39" s="226" t="s">
        <v>16</v>
      </c>
      <c r="B39" s="226"/>
      <c r="C39" s="226"/>
      <c r="D39" s="226"/>
      <c r="E39" s="51" t="s">
        <v>194</v>
      </c>
      <c r="F39" s="59" t="s">
        <v>5</v>
      </c>
      <c r="G39" s="52">
        <f>H39+L39</f>
        <v>723346.01</v>
      </c>
      <c r="H39" s="52">
        <v>0</v>
      </c>
      <c r="I39" s="52">
        <v>0</v>
      </c>
      <c r="J39" s="52"/>
      <c r="K39" s="52"/>
      <c r="L39" s="52">
        <v>723346.01</v>
      </c>
      <c r="M39" s="52"/>
    </row>
    <row r="40" spans="1:13" ht="15" customHeight="1">
      <c r="A40" s="226" t="s">
        <v>17</v>
      </c>
      <c r="B40" s="226"/>
      <c r="C40" s="226"/>
      <c r="D40" s="226"/>
      <c r="E40" s="51" t="s">
        <v>195</v>
      </c>
      <c r="F40" s="59" t="s">
        <v>5</v>
      </c>
      <c r="G40" s="52">
        <f>H40+L40</f>
        <v>0</v>
      </c>
      <c r="H40" s="52"/>
      <c r="I40" s="52"/>
      <c r="J40" s="52"/>
      <c r="K40" s="52"/>
      <c r="L40" s="52"/>
      <c r="M40" s="52"/>
    </row>
    <row r="42" ht="4.5" customHeight="1"/>
    <row r="43" spans="1:10" ht="15.75" customHeight="1">
      <c r="A43" s="60" t="s">
        <v>239</v>
      </c>
      <c r="B43" s="60"/>
      <c r="C43" s="61"/>
      <c r="E43" s="221" t="s">
        <v>447</v>
      </c>
      <c r="F43" s="221"/>
      <c r="G43" s="221"/>
      <c r="I43" s="62"/>
      <c r="J43" s="62"/>
    </row>
    <row r="44" spans="1:10" ht="10.5" customHeight="1">
      <c r="A44" s="63"/>
      <c r="B44" s="63"/>
      <c r="C44" s="64" t="s">
        <v>77</v>
      </c>
      <c r="E44" s="222" t="s">
        <v>78</v>
      </c>
      <c r="F44" s="222"/>
      <c r="G44" s="222"/>
      <c r="I44" s="65"/>
      <c r="J44" s="65"/>
    </row>
    <row r="45" spans="1:10" ht="12.75" customHeight="1">
      <c r="A45" s="63" t="s">
        <v>196</v>
      </c>
      <c r="B45" s="63"/>
      <c r="C45" s="61"/>
      <c r="E45" s="221" t="s">
        <v>452</v>
      </c>
      <c r="F45" s="221"/>
      <c r="G45" s="221"/>
      <c r="I45" s="62"/>
      <c r="J45" s="62"/>
    </row>
    <row r="46" spans="1:10" ht="9" customHeight="1">
      <c r="A46" s="66"/>
      <c r="B46" s="66"/>
      <c r="C46" s="64" t="s">
        <v>77</v>
      </c>
      <c r="E46" s="222" t="s">
        <v>78</v>
      </c>
      <c r="F46" s="222"/>
      <c r="G46" s="222"/>
      <c r="I46" s="65"/>
      <c r="J46" s="65"/>
    </row>
    <row r="47" spans="1:10" ht="12.75" customHeight="1">
      <c r="A47" s="60" t="s">
        <v>197</v>
      </c>
      <c r="B47" s="60"/>
      <c r="C47" s="61"/>
      <c r="E47" s="221" t="s">
        <v>452</v>
      </c>
      <c r="F47" s="221"/>
      <c r="G47" s="221"/>
      <c r="I47" s="62"/>
      <c r="J47" s="62"/>
    </row>
    <row r="48" spans="1:10" ht="12" customHeight="1">
      <c r="A48" s="43"/>
      <c r="B48" s="43"/>
      <c r="C48" s="64" t="s">
        <v>77</v>
      </c>
      <c r="E48" s="222" t="s">
        <v>78</v>
      </c>
      <c r="F48" s="222"/>
      <c r="G48" s="222"/>
      <c r="I48" s="65"/>
      <c r="J48" s="65"/>
    </row>
  </sheetData>
  <sheetProtection/>
  <mergeCells count="54">
    <mergeCell ref="A1:M1"/>
    <mergeCell ref="E2:I2"/>
    <mergeCell ref="E3:I3"/>
    <mergeCell ref="L3:M3"/>
    <mergeCell ref="A4:D7"/>
    <mergeCell ref="E4:E7"/>
    <mergeCell ref="F4:F7"/>
    <mergeCell ref="G4:M4"/>
    <mergeCell ref="G5:G7"/>
    <mergeCell ref="H5:M5"/>
    <mergeCell ref="H6:H7"/>
    <mergeCell ref="I6:I7"/>
    <mergeCell ref="J6:J7"/>
    <mergeCell ref="K6:K7"/>
    <mergeCell ref="L6:M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E46:G46"/>
    <mergeCell ref="E47:G47"/>
    <mergeCell ref="E48:G48"/>
    <mergeCell ref="A38:D38"/>
    <mergeCell ref="A39:D39"/>
    <mergeCell ref="A40:D40"/>
    <mergeCell ref="E43:G43"/>
    <mergeCell ref="E44:G44"/>
    <mergeCell ref="E45:G4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8">
      <selection activeCell="I6" sqref="I6:I7"/>
    </sheetView>
  </sheetViews>
  <sheetFormatPr defaultColWidth="9.00390625" defaultRowHeight="12.75"/>
  <cols>
    <col min="1" max="2" width="10.625" style="0" customWidth="1"/>
    <col min="3" max="3" width="15.50390625" style="0" customWidth="1"/>
    <col min="4" max="4" width="4.625" style="0" customWidth="1"/>
    <col min="5" max="5" width="7.00390625" style="0" customWidth="1"/>
    <col min="6" max="6" width="12.375" style="0" customWidth="1"/>
    <col min="7" max="9" width="11.625" style="0" customWidth="1"/>
    <col min="10" max="10" width="10.625" style="0" customWidth="1"/>
    <col min="11" max="11" width="7.00390625" style="0" customWidth="1"/>
    <col min="12" max="12" width="11.00390625" style="0" customWidth="1"/>
    <col min="13" max="13" width="10.375" style="0" customWidth="1"/>
  </cols>
  <sheetData>
    <row r="1" spans="1:13" ht="15">
      <c r="A1" s="249" t="s">
        <v>475</v>
      </c>
      <c r="B1" s="249"/>
      <c r="C1" s="249"/>
      <c r="D1" s="249"/>
      <c r="E1" s="250"/>
      <c r="F1" s="250"/>
      <c r="G1" s="250"/>
      <c r="H1" s="250"/>
      <c r="I1" s="251"/>
      <c r="J1" s="251"/>
      <c r="K1" s="251"/>
      <c r="L1" s="251"/>
      <c r="M1" s="251"/>
    </row>
    <row r="2" spans="1:13" ht="15" customHeight="1">
      <c r="A2" s="44"/>
      <c r="B2" s="44"/>
      <c r="C2" s="44"/>
      <c r="D2" s="44"/>
      <c r="E2" s="252" t="s">
        <v>113</v>
      </c>
      <c r="F2" s="252"/>
      <c r="G2" s="252"/>
      <c r="H2" s="252"/>
      <c r="I2" s="252"/>
      <c r="J2" s="45"/>
      <c r="K2" s="45"/>
      <c r="L2" s="45"/>
      <c r="M2" s="45"/>
    </row>
    <row r="3" spans="5:13" ht="9.75" customHeight="1">
      <c r="E3" s="253" t="s">
        <v>203</v>
      </c>
      <c r="F3" s="253"/>
      <c r="G3" s="253"/>
      <c r="H3" s="253"/>
      <c r="I3" s="253"/>
      <c r="L3" s="254" t="s">
        <v>0</v>
      </c>
      <c r="M3" s="254"/>
    </row>
    <row r="4" spans="1:13" ht="12.75">
      <c r="A4" s="255" t="s">
        <v>122</v>
      </c>
      <c r="B4" s="256"/>
      <c r="C4" s="256"/>
      <c r="D4" s="257"/>
      <c r="E4" s="244" t="s">
        <v>2</v>
      </c>
      <c r="F4" s="265" t="s">
        <v>123</v>
      </c>
      <c r="G4" s="242" t="s">
        <v>124</v>
      </c>
      <c r="H4" s="243"/>
      <c r="I4" s="243"/>
      <c r="J4" s="243"/>
      <c r="K4" s="243"/>
      <c r="L4" s="243"/>
      <c r="M4" s="243"/>
    </row>
    <row r="5" spans="1:13" ht="12.75">
      <c r="A5" s="258"/>
      <c r="B5" s="259"/>
      <c r="C5" s="259"/>
      <c r="D5" s="260"/>
      <c r="E5" s="264"/>
      <c r="F5" s="264"/>
      <c r="G5" s="266" t="s">
        <v>125</v>
      </c>
      <c r="H5" s="269" t="s">
        <v>126</v>
      </c>
      <c r="I5" s="269"/>
      <c r="J5" s="269"/>
      <c r="K5" s="269"/>
      <c r="L5" s="269"/>
      <c r="M5" s="269"/>
    </row>
    <row r="6" spans="1:13" ht="34.5" customHeight="1">
      <c r="A6" s="258"/>
      <c r="B6" s="259"/>
      <c r="C6" s="259"/>
      <c r="D6" s="260"/>
      <c r="E6" s="264"/>
      <c r="F6" s="264"/>
      <c r="G6" s="267"/>
      <c r="H6" s="242" t="s">
        <v>127</v>
      </c>
      <c r="I6" s="242" t="s">
        <v>128</v>
      </c>
      <c r="J6" s="242" t="s">
        <v>129</v>
      </c>
      <c r="K6" s="244" t="s">
        <v>130</v>
      </c>
      <c r="L6" s="246" t="s">
        <v>131</v>
      </c>
      <c r="M6" s="247"/>
    </row>
    <row r="7" spans="1:13" ht="39" customHeight="1">
      <c r="A7" s="261"/>
      <c r="B7" s="262"/>
      <c r="C7" s="262"/>
      <c r="D7" s="263"/>
      <c r="E7" s="245"/>
      <c r="F7" s="245"/>
      <c r="G7" s="268"/>
      <c r="H7" s="243"/>
      <c r="I7" s="243"/>
      <c r="J7" s="243"/>
      <c r="K7" s="245"/>
      <c r="L7" s="47" t="s">
        <v>125</v>
      </c>
      <c r="M7" s="46" t="s">
        <v>132</v>
      </c>
    </row>
    <row r="8" spans="1:13" ht="10.5" customHeight="1">
      <c r="A8" s="248" t="s">
        <v>133</v>
      </c>
      <c r="B8" s="248"/>
      <c r="C8" s="248"/>
      <c r="D8" s="248"/>
      <c r="E8" s="48" t="s">
        <v>134</v>
      </c>
      <c r="F8" s="48" t="s">
        <v>135</v>
      </c>
      <c r="G8" s="48" t="s">
        <v>136</v>
      </c>
      <c r="H8" s="48" t="s">
        <v>137</v>
      </c>
      <c r="I8" s="48" t="s">
        <v>138</v>
      </c>
      <c r="J8" s="48" t="s">
        <v>139</v>
      </c>
      <c r="K8" s="48" t="s">
        <v>140</v>
      </c>
      <c r="L8" s="48" t="s">
        <v>67</v>
      </c>
      <c r="M8" s="48" t="s">
        <v>68</v>
      </c>
    </row>
    <row r="9" spans="1:13" ht="12.75">
      <c r="A9" s="236" t="s">
        <v>141</v>
      </c>
      <c r="B9" s="237"/>
      <c r="C9" s="237"/>
      <c r="D9" s="238"/>
      <c r="E9" s="49" t="s">
        <v>142</v>
      </c>
      <c r="F9" s="49" t="s">
        <v>5</v>
      </c>
      <c r="G9" s="50">
        <f>G10+G11+G12+G13+G14+G15+G16</f>
        <v>57522510.28</v>
      </c>
      <c r="H9" s="50">
        <f>H11</f>
        <v>53722510.28</v>
      </c>
      <c r="I9" s="50">
        <v>0</v>
      </c>
      <c r="J9" s="50">
        <v>0</v>
      </c>
      <c r="K9" s="50"/>
      <c r="L9" s="50">
        <f>L10+L11</f>
        <v>3800000</v>
      </c>
      <c r="M9" s="50"/>
    </row>
    <row r="10" spans="1:13" ht="12.75">
      <c r="A10" s="226" t="s">
        <v>143</v>
      </c>
      <c r="B10" s="226"/>
      <c r="C10" s="226"/>
      <c r="D10" s="226"/>
      <c r="E10" s="51" t="s">
        <v>144</v>
      </c>
      <c r="F10" s="48" t="s">
        <v>145</v>
      </c>
      <c r="G10" s="52">
        <f>L10</f>
        <v>300000</v>
      </c>
      <c r="H10" s="51" t="s">
        <v>5</v>
      </c>
      <c r="I10" s="51" t="s">
        <v>5</v>
      </c>
      <c r="J10" s="51" t="s">
        <v>5</v>
      </c>
      <c r="K10" s="51" t="s">
        <v>5</v>
      </c>
      <c r="L10" s="52">
        <v>300000</v>
      </c>
      <c r="M10" s="51" t="s">
        <v>5</v>
      </c>
    </row>
    <row r="11" spans="1:13" ht="12.75">
      <c r="A11" s="226" t="s">
        <v>146</v>
      </c>
      <c r="B11" s="226"/>
      <c r="C11" s="226"/>
      <c r="D11" s="226"/>
      <c r="E11" s="51" t="s">
        <v>147</v>
      </c>
      <c r="F11" s="48" t="s">
        <v>148</v>
      </c>
      <c r="G11" s="52">
        <f>H11+L11</f>
        <v>57222510.28</v>
      </c>
      <c r="H11" s="52">
        <v>53722510.28</v>
      </c>
      <c r="I11" s="51" t="s">
        <v>5</v>
      </c>
      <c r="J11" s="51" t="s">
        <v>5</v>
      </c>
      <c r="K11" s="51"/>
      <c r="L11" s="52">
        <v>3500000</v>
      </c>
      <c r="M11" s="52"/>
    </row>
    <row r="12" spans="1:13" ht="25.5" customHeight="1">
      <c r="A12" s="226" t="s">
        <v>149</v>
      </c>
      <c r="B12" s="226"/>
      <c r="C12" s="226"/>
      <c r="D12" s="226"/>
      <c r="E12" s="51">
        <v>1130</v>
      </c>
      <c r="F12" s="48" t="s">
        <v>150</v>
      </c>
      <c r="G12" s="52">
        <f>L12</f>
        <v>0</v>
      </c>
      <c r="H12" s="51" t="s">
        <v>5</v>
      </c>
      <c r="I12" s="51" t="s">
        <v>5</v>
      </c>
      <c r="J12" s="51" t="s">
        <v>5</v>
      </c>
      <c r="K12" s="51" t="s">
        <v>5</v>
      </c>
      <c r="L12" s="52">
        <v>0</v>
      </c>
      <c r="M12" s="51" t="s">
        <v>5</v>
      </c>
    </row>
    <row r="13" spans="1:13" ht="37.5" customHeight="1">
      <c r="A13" s="239" t="s">
        <v>6</v>
      </c>
      <c r="B13" s="240"/>
      <c r="C13" s="240"/>
      <c r="D13" s="241"/>
      <c r="E13" s="51" t="s">
        <v>151</v>
      </c>
      <c r="F13" s="48" t="s">
        <v>152</v>
      </c>
      <c r="G13" s="52">
        <f>L13</f>
        <v>0</v>
      </c>
      <c r="H13" s="51" t="s">
        <v>5</v>
      </c>
      <c r="I13" s="51" t="s">
        <v>5</v>
      </c>
      <c r="J13" s="51" t="s">
        <v>5</v>
      </c>
      <c r="K13" s="51" t="s">
        <v>5</v>
      </c>
      <c r="L13" s="52">
        <v>0</v>
      </c>
      <c r="M13" s="51" t="s">
        <v>5</v>
      </c>
    </row>
    <row r="14" spans="1:13" ht="12.75">
      <c r="A14" s="226" t="s">
        <v>7</v>
      </c>
      <c r="B14" s="226"/>
      <c r="C14" s="226"/>
      <c r="D14" s="226"/>
      <c r="E14" s="51" t="s">
        <v>153</v>
      </c>
      <c r="F14" s="48" t="s">
        <v>154</v>
      </c>
      <c r="G14" s="52">
        <f>I14+J14</f>
        <v>0</v>
      </c>
      <c r="H14" s="51" t="s">
        <v>5</v>
      </c>
      <c r="I14" s="52">
        <v>0</v>
      </c>
      <c r="J14" s="52">
        <v>0</v>
      </c>
      <c r="K14" s="51" t="s">
        <v>5</v>
      </c>
      <c r="L14" s="51" t="s">
        <v>5</v>
      </c>
      <c r="M14" s="51" t="s">
        <v>5</v>
      </c>
    </row>
    <row r="15" spans="1:13" ht="12.75">
      <c r="A15" s="235" t="s">
        <v>8</v>
      </c>
      <c r="B15" s="235"/>
      <c r="C15" s="235"/>
      <c r="D15" s="235"/>
      <c r="E15" s="51" t="s">
        <v>155</v>
      </c>
      <c r="F15" s="48" t="s">
        <v>154</v>
      </c>
      <c r="G15" s="52">
        <f>L15</f>
        <v>0</v>
      </c>
      <c r="H15" s="51" t="s">
        <v>5</v>
      </c>
      <c r="I15" s="51" t="s">
        <v>5</v>
      </c>
      <c r="J15" s="51" t="s">
        <v>5</v>
      </c>
      <c r="K15" s="51" t="s">
        <v>5</v>
      </c>
      <c r="L15" s="52">
        <v>0</v>
      </c>
      <c r="M15" s="52"/>
    </row>
    <row r="16" spans="1:13" ht="15" customHeight="1">
      <c r="A16" s="226" t="s">
        <v>9</v>
      </c>
      <c r="B16" s="226"/>
      <c r="C16" s="226"/>
      <c r="D16" s="226"/>
      <c r="E16" s="51" t="s">
        <v>156</v>
      </c>
      <c r="F16" s="48" t="s">
        <v>157</v>
      </c>
      <c r="G16" s="52">
        <f>L16</f>
        <v>0</v>
      </c>
      <c r="H16" s="51" t="s">
        <v>5</v>
      </c>
      <c r="I16" s="51" t="s">
        <v>5</v>
      </c>
      <c r="J16" s="51" t="s">
        <v>5</v>
      </c>
      <c r="K16" s="51" t="s">
        <v>5</v>
      </c>
      <c r="L16" s="52">
        <v>0</v>
      </c>
      <c r="M16" s="51" t="s">
        <v>5</v>
      </c>
    </row>
    <row r="17" spans="1:13" ht="4.5" customHeight="1">
      <c r="A17" s="228"/>
      <c r="B17" s="229"/>
      <c r="C17" s="229"/>
      <c r="D17" s="230"/>
      <c r="E17" s="48"/>
      <c r="F17" s="52"/>
      <c r="G17" s="52"/>
      <c r="H17" s="52"/>
      <c r="I17" s="52"/>
      <c r="J17" s="52"/>
      <c r="K17" s="52"/>
      <c r="L17" s="52"/>
      <c r="M17" s="52"/>
    </row>
    <row r="18" spans="1:13" ht="12.75">
      <c r="A18" s="227" t="s">
        <v>10</v>
      </c>
      <c r="B18" s="227"/>
      <c r="C18" s="227"/>
      <c r="D18" s="227"/>
      <c r="E18" s="53" t="s">
        <v>158</v>
      </c>
      <c r="F18" s="54" t="s">
        <v>5</v>
      </c>
      <c r="G18" s="50">
        <f aca="true" t="shared" si="0" ref="G18:L18">G19+G23+G24+G28+G29+G30</f>
        <v>57522510.28</v>
      </c>
      <c r="H18" s="50">
        <f t="shared" si="0"/>
        <v>53722510.28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 t="shared" si="0"/>
        <v>3800000</v>
      </c>
      <c r="M18" s="50"/>
    </row>
    <row r="19" spans="1:13" ht="12.75">
      <c r="A19" s="231" t="s">
        <v>159</v>
      </c>
      <c r="B19" s="231"/>
      <c r="C19" s="231"/>
      <c r="D19" s="231"/>
      <c r="E19" s="53" t="s">
        <v>160</v>
      </c>
      <c r="F19" s="55" t="s">
        <v>161</v>
      </c>
      <c r="G19" s="50">
        <f aca="true" t="shared" si="1" ref="G19:L19">G20+G21+G22</f>
        <v>43197248</v>
      </c>
      <c r="H19" s="50">
        <f t="shared" si="1"/>
        <v>40202648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2994600</v>
      </c>
      <c r="M19" s="50"/>
    </row>
    <row r="20" spans="1:13" ht="12.75" customHeight="1">
      <c r="A20" s="228" t="s">
        <v>162</v>
      </c>
      <c r="B20" s="229"/>
      <c r="C20" s="229"/>
      <c r="D20" s="230"/>
      <c r="E20" s="48"/>
      <c r="F20" s="48" t="s">
        <v>163</v>
      </c>
      <c r="G20" s="52">
        <f>H20+L20</f>
        <v>33177600</v>
      </c>
      <c r="H20" s="52">
        <v>30877600</v>
      </c>
      <c r="I20" s="52">
        <v>0</v>
      </c>
      <c r="J20" s="52">
        <v>0</v>
      </c>
      <c r="K20" s="52"/>
      <c r="L20" s="52">
        <v>2300000</v>
      </c>
      <c r="M20" s="52"/>
    </row>
    <row r="21" spans="1:13" ht="24.75" customHeight="1">
      <c r="A21" s="228" t="s">
        <v>164</v>
      </c>
      <c r="B21" s="229"/>
      <c r="C21" s="229"/>
      <c r="D21" s="230"/>
      <c r="E21" s="48"/>
      <c r="F21" s="48" t="s">
        <v>165</v>
      </c>
      <c r="G21" s="52">
        <f>H21+L21</f>
        <v>2000</v>
      </c>
      <c r="H21" s="52">
        <v>2000</v>
      </c>
      <c r="I21" s="52">
        <v>0</v>
      </c>
      <c r="J21" s="52">
        <v>0</v>
      </c>
      <c r="K21" s="52"/>
      <c r="L21" s="52">
        <v>0</v>
      </c>
      <c r="M21" s="52"/>
    </row>
    <row r="22" spans="1:13" ht="36.75" customHeight="1">
      <c r="A22" s="228" t="s">
        <v>166</v>
      </c>
      <c r="B22" s="229"/>
      <c r="C22" s="229"/>
      <c r="D22" s="230"/>
      <c r="E22" s="48"/>
      <c r="F22" s="48" t="s">
        <v>167</v>
      </c>
      <c r="G22" s="52">
        <f>H22+L22</f>
        <v>10017648</v>
      </c>
      <c r="H22" s="52">
        <f>9315800+7248</f>
        <v>9323048</v>
      </c>
      <c r="I22" s="52">
        <v>0</v>
      </c>
      <c r="J22" s="52">
        <v>0</v>
      </c>
      <c r="K22" s="52"/>
      <c r="L22" s="52">
        <v>694600</v>
      </c>
      <c r="M22" s="52"/>
    </row>
    <row r="23" spans="1:13" ht="12.75" customHeight="1">
      <c r="A23" s="231" t="s">
        <v>11</v>
      </c>
      <c r="B23" s="231"/>
      <c r="C23" s="231"/>
      <c r="D23" s="231"/>
      <c r="E23" s="53" t="s">
        <v>168</v>
      </c>
      <c r="F23" s="55" t="s">
        <v>169</v>
      </c>
      <c r="G23" s="50">
        <v>0</v>
      </c>
      <c r="H23" s="50">
        <v>0</v>
      </c>
      <c r="I23" s="50">
        <v>0</v>
      </c>
      <c r="J23" s="50">
        <v>0</v>
      </c>
      <c r="K23" s="50"/>
      <c r="L23" s="50">
        <v>0</v>
      </c>
      <c r="M23" s="50"/>
    </row>
    <row r="24" spans="1:13" ht="12.75" customHeight="1">
      <c r="A24" s="231" t="s">
        <v>170</v>
      </c>
      <c r="B24" s="231"/>
      <c r="C24" s="231"/>
      <c r="D24" s="231"/>
      <c r="E24" s="53" t="s">
        <v>171</v>
      </c>
      <c r="F24" s="55" t="s">
        <v>172</v>
      </c>
      <c r="G24" s="50">
        <f aca="true" t="shared" si="2" ref="G24:L24">G26+G27+G25</f>
        <v>2007208.83</v>
      </c>
      <c r="H24" s="50">
        <f t="shared" si="2"/>
        <v>2007208.83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/>
    </row>
    <row r="25" spans="1:13" ht="84.75" customHeight="1">
      <c r="A25" s="232" t="s">
        <v>173</v>
      </c>
      <c r="B25" s="233"/>
      <c r="C25" s="233"/>
      <c r="D25" s="234"/>
      <c r="E25" s="53"/>
      <c r="F25" s="48" t="s">
        <v>174</v>
      </c>
      <c r="G25" s="52">
        <f>H25+L25</f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/>
    </row>
    <row r="26" spans="1:13" ht="24.75" customHeight="1">
      <c r="A26" s="228" t="s">
        <v>175</v>
      </c>
      <c r="B26" s="229"/>
      <c r="C26" s="229"/>
      <c r="D26" s="230"/>
      <c r="E26" s="48"/>
      <c r="F26" s="48" t="s">
        <v>176</v>
      </c>
      <c r="G26" s="52">
        <f>H26+L26</f>
        <v>1957208.83</v>
      </c>
      <c r="H26" s="52">
        <f>1522500+434708.83</f>
        <v>1957208.83</v>
      </c>
      <c r="I26" s="52">
        <v>0</v>
      </c>
      <c r="J26" s="52">
        <v>0</v>
      </c>
      <c r="K26" s="52"/>
      <c r="L26" s="52">
        <v>0</v>
      </c>
      <c r="M26" s="52"/>
    </row>
    <row r="27" spans="1:13" ht="12.75" customHeight="1">
      <c r="A27" s="228" t="s">
        <v>177</v>
      </c>
      <c r="B27" s="229"/>
      <c r="C27" s="229"/>
      <c r="D27" s="230"/>
      <c r="E27" s="48"/>
      <c r="F27" s="48" t="s">
        <v>178</v>
      </c>
      <c r="G27" s="52">
        <f>H27+L27</f>
        <v>50000</v>
      </c>
      <c r="H27" s="52">
        <v>50000</v>
      </c>
      <c r="I27" s="52">
        <v>0</v>
      </c>
      <c r="J27" s="52">
        <v>0</v>
      </c>
      <c r="K27" s="52"/>
      <c r="L27" s="52">
        <v>0</v>
      </c>
      <c r="M27" s="52"/>
    </row>
    <row r="28" spans="1:13" ht="15" customHeight="1">
      <c r="A28" s="231" t="s">
        <v>63</v>
      </c>
      <c r="B28" s="231"/>
      <c r="C28" s="231"/>
      <c r="D28" s="231"/>
      <c r="E28" s="56" t="s">
        <v>179</v>
      </c>
      <c r="F28" s="57"/>
      <c r="G28" s="58"/>
      <c r="H28" s="58"/>
      <c r="I28" s="58"/>
      <c r="J28" s="58"/>
      <c r="K28" s="58"/>
      <c r="L28" s="58"/>
      <c r="M28" s="58"/>
    </row>
    <row r="29" spans="1:13" ht="23.25" customHeight="1">
      <c r="A29" s="231" t="s">
        <v>180</v>
      </c>
      <c r="B29" s="231"/>
      <c r="C29" s="231"/>
      <c r="D29" s="231"/>
      <c r="E29" s="53" t="s">
        <v>181</v>
      </c>
      <c r="F29" s="55"/>
      <c r="G29" s="50"/>
      <c r="H29" s="50"/>
      <c r="I29" s="50"/>
      <c r="J29" s="50"/>
      <c r="K29" s="50"/>
      <c r="L29" s="50"/>
      <c r="M29" s="50"/>
    </row>
    <row r="30" spans="1:13" ht="12.75" customHeight="1">
      <c r="A30" s="231" t="s">
        <v>182</v>
      </c>
      <c r="B30" s="231"/>
      <c r="C30" s="231"/>
      <c r="D30" s="231"/>
      <c r="E30" s="53" t="s">
        <v>183</v>
      </c>
      <c r="F30" s="54" t="s">
        <v>184</v>
      </c>
      <c r="G30" s="50">
        <f aca="true" t="shared" si="3" ref="G30:L30">G31</f>
        <v>12318053.45</v>
      </c>
      <c r="H30" s="50">
        <f t="shared" si="3"/>
        <v>11512653.45</v>
      </c>
      <c r="I30" s="50">
        <f t="shared" si="3"/>
        <v>0</v>
      </c>
      <c r="J30" s="50">
        <f t="shared" si="3"/>
        <v>0</v>
      </c>
      <c r="K30" s="50">
        <f t="shared" si="3"/>
        <v>0</v>
      </c>
      <c r="L30" s="50">
        <f t="shared" si="3"/>
        <v>805400</v>
      </c>
      <c r="M30" s="50"/>
    </row>
    <row r="31" spans="1:13" ht="24.75" customHeight="1">
      <c r="A31" s="228" t="s">
        <v>185</v>
      </c>
      <c r="B31" s="229"/>
      <c r="C31" s="229"/>
      <c r="D31" s="230"/>
      <c r="E31" s="48"/>
      <c r="F31" s="48" t="s">
        <v>186</v>
      </c>
      <c r="G31" s="52">
        <f>H31+L31</f>
        <v>12318053.45</v>
      </c>
      <c r="H31" s="52">
        <f>11162703.45+349950</f>
        <v>11512653.45</v>
      </c>
      <c r="I31" s="52">
        <v>0</v>
      </c>
      <c r="J31" s="52">
        <v>0</v>
      </c>
      <c r="K31" s="52"/>
      <c r="L31" s="52">
        <v>805400</v>
      </c>
      <c r="M31" s="52"/>
    </row>
    <row r="32" spans="1:13" ht="3.75" customHeight="1">
      <c r="A32" s="228"/>
      <c r="B32" s="229"/>
      <c r="C32" s="229"/>
      <c r="D32" s="230"/>
      <c r="E32" s="48"/>
      <c r="F32" s="52"/>
      <c r="G32" s="52"/>
      <c r="H32" s="52"/>
      <c r="I32" s="52"/>
      <c r="J32" s="52"/>
      <c r="K32" s="52"/>
      <c r="L32" s="52"/>
      <c r="M32" s="52"/>
    </row>
    <row r="33" spans="1:13" ht="12.75" customHeight="1">
      <c r="A33" s="227" t="s">
        <v>12</v>
      </c>
      <c r="B33" s="227"/>
      <c r="C33" s="227"/>
      <c r="D33" s="227"/>
      <c r="E33" s="53" t="s">
        <v>169</v>
      </c>
      <c r="F33" s="54" t="s">
        <v>5</v>
      </c>
      <c r="G33" s="50"/>
      <c r="H33" s="50"/>
      <c r="I33" s="50"/>
      <c r="J33" s="50"/>
      <c r="K33" s="50"/>
      <c r="L33" s="50"/>
      <c r="M33" s="50"/>
    </row>
    <row r="34" spans="1:13" ht="12.75" customHeight="1">
      <c r="A34" s="226" t="s">
        <v>187</v>
      </c>
      <c r="B34" s="226"/>
      <c r="C34" s="226"/>
      <c r="D34" s="226"/>
      <c r="E34" s="51" t="s">
        <v>188</v>
      </c>
      <c r="F34" s="48"/>
      <c r="G34" s="52"/>
      <c r="H34" s="52"/>
      <c r="I34" s="52"/>
      <c r="J34" s="52"/>
      <c r="K34" s="52"/>
      <c r="L34" s="52"/>
      <c r="M34" s="52"/>
    </row>
    <row r="35" spans="1:13" ht="12.75" customHeight="1">
      <c r="A35" s="223" t="s">
        <v>13</v>
      </c>
      <c r="B35" s="224"/>
      <c r="C35" s="224"/>
      <c r="D35" s="225"/>
      <c r="E35" s="51" t="s">
        <v>189</v>
      </c>
      <c r="F35" s="48"/>
      <c r="G35" s="52"/>
      <c r="H35" s="52"/>
      <c r="I35" s="52"/>
      <c r="J35" s="52"/>
      <c r="K35" s="52"/>
      <c r="L35" s="52"/>
      <c r="M35" s="52"/>
    </row>
    <row r="36" spans="1:13" ht="15" customHeight="1">
      <c r="A36" s="227" t="s">
        <v>14</v>
      </c>
      <c r="B36" s="227"/>
      <c r="C36" s="227"/>
      <c r="D36" s="227"/>
      <c r="E36" s="53" t="s">
        <v>190</v>
      </c>
      <c r="F36" s="55"/>
      <c r="G36" s="50"/>
      <c r="H36" s="50"/>
      <c r="I36" s="50"/>
      <c r="J36" s="50"/>
      <c r="K36" s="50"/>
      <c r="L36" s="50"/>
      <c r="M36" s="50"/>
    </row>
    <row r="37" spans="1:13" ht="15" customHeight="1">
      <c r="A37" s="226" t="s">
        <v>191</v>
      </c>
      <c r="B37" s="226"/>
      <c r="C37" s="226"/>
      <c r="D37" s="226"/>
      <c r="E37" s="51" t="s">
        <v>192</v>
      </c>
      <c r="F37" s="48"/>
      <c r="G37" s="52"/>
      <c r="H37" s="52"/>
      <c r="I37" s="52"/>
      <c r="J37" s="52"/>
      <c r="K37" s="52"/>
      <c r="L37" s="52"/>
      <c r="M37" s="52"/>
    </row>
    <row r="38" spans="1:13" ht="15" customHeight="1">
      <c r="A38" s="223" t="s">
        <v>15</v>
      </c>
      <c r="B38" s="224"/>
      <c r="C38" s="224"/>
      <c r="D38" s="225"/>
      <c r="E38" s="51" t="s">
        <v>193</v>
      </c>
      <c r="F38" s="48"/>
      <c r="G38" s="52"/>
      <c r="H38" s="52"/>
      <c r="I38" s="52"/>
      <c r="J38" s="52"/>
      <c r="K38" s="52"/>
      <c r="L38" s="52"/>
      <c r="M38" s="52"/>
    </row>
    <row r="39" spans="1:13" ht="15" customHeight="1">
      <c r="A39" s="226" t="s">
        <v>16</v>
      </c>
      <c r="B39" s="226"/>
      <c r="C39" s="226"/>
      <c r="D39" s="226"/>
      <c r="E39" s="51" t="s">
        <v>194</v>
      </c>
      <c r="F39" s="59" t="s">
        <v>5</v>
      </c>
      <c r="G39" s="52">
        <f>H39+L39</f>
        <v>0</v>
      </c>
      <c r="H39" s="52">
        <v>0</v>
      </c>
      <c r="I39" s="52">
        <v>0</v>
      </c>
      <c r="J39" s="52"/>
      <c r="K39" s="52"/>
      <c r="L39" s="52"/>
      <c r="M39" s="52"/>
    </row>
    <row r="40" spans="1:13" ht="15" customHeight="1">
      <c r="A40" s="226" t="s">
        <v>17</v>
      </c>
      <c r="B40" s="226"/>
      <c r="C40" s="226"/>
      <c r="D40" s="226"/>
      <c r="E40" s="51" t="s">
        <v>195</v>
      </c>
      <c r="F40" s="59" t="s">
        <v>5</v>
      </c>
      <c r="G40" s="52">
        <f>H40+L40</f>
        <v>0</v>
      </c>
      <c r="H40" s="52"/>
      <c r="I40" s="52"/>
      <c r="J40" s="52"/>
      <c r="K40" s="52"/>
      <c r="L40" s="52"/>
      <c r="M40" s="52"/>
    </row>
    <row r="42" ht="4.5" customHeight="1"/>
    <row r="43" spans="1:10" ht="15.75" customHeight="1">
      <c r="A43" s="60" t="s">
        <v>239</v>
      </c>
      <c r="B43" s="60"/>
      <c r="C43" s="61"/>
      <c r="E43" s="221" t="s">
        <v>447</v>
      </c>
      <c r="F43" s="221"/>
      <c r="G43" s="221"/>
      <c r="I43" s="62"/>
      <c r="J43" s="62"/>
    </row>
    <row r="44" spans="1:10" ht="10.5" customHeight="1">
      <c r="A44" s="63"/>
      <c r="B44" s="63"/>
      <c r="C44" s="64" t="s">
        <v>77</v>
      </c>
      <c r="E44" s="222" t="s">
        <v>78</v>
      </c>
      <c r="F44" s="222"/>
      <c r="G44" s="222"/>
      <c r="I44" s="65"/>
      <c r="J44" s="65"/>
    </row>
    <row r="45" spans="1:10" ht="12.75" customHeight="1">
      <c r="A45" s="63" t="s">
        <v>196</v>
      </c>
      <c r="B45" s="63"/>
      <c r="C45" s="61"/>
      <c r="E45" s="221" t="s">
        <v>452</v>
      </c>
      <c r="F45" s="221"/>
      <c r="G45" s="221"/>
      <c r="I45" s="62"/>
      <c r="J45" s="62"/>
    </row>
    <row r="46" spans="1:10" ht="9" customHeight="1">
      <c r="A46" s="66"/>
      <c r="B46" s="66"/>
      <c r="C46" s="64" t="s">
        <v>77</v>
      </c>
      <c r="E46" s="222" t="s">
        <v>78</v>
      </c>
      <c r="F46" s="222"/>
      <c r="G46" s="222"/>
      <c r="I46" s="65"/>
      <c r="J46" s="65"/>
    </row>
    <row r="47" spans="1:10" ht="12.75" customHeight="1">
      <c r="A47" s="60" t="s">
        <v>197</v>
      </c>
      <c r="B47" s="60"/>
      <c r="C47" s="61"/>
      <c r="E47" s="221" t="s">
        <v>452</v>
      </c>
      <c r="F47" s="221"/>
      <c r="G47" s="221"/>
      <c r="I47" s="62"/>
      <c r="J47" s="62"/>
    </row>
    <row r="48" spans="1:10" ht="12" customHeight="1">
      <c r="A48" s="43"/>
      <c r="B48" s="43"/>
      <c r="C48" s="64" t="s">
        <v>77</v>
      </c>
      <c r="E48" s="222" t="s">
        <v>78</v>
      </c>
      <c r="F48" s="222"/>
      <c r="G48" s="222"/>
      <c r="I48" s="65"/>
      <c r="J48" s="65"/>
    </row>
  </sheetData>
  <sheetProtection/>
  <mergeCells count="54">
    <mergeCell ref="A1:M1"/>
    <mergeCell ref="E2:I2"/>
    <mergeCell ref="E3:I3"/>
    <mergeCell ref="L3:M3"/>
    <mergeCell ref="A4:D7"/>
    <mergeCell ref="E4:E7"/>
    <mergeCell ref="F4:F7"/>
    <mergeCell ref="G4:M4"/>
    <mergeCell ref="G5:G7"/>
    <mergeCell ref="H5:M5"/>
    <mergeCell ref="H6:H7"/>
    <mergeCell ref="I6:I7"/>
    <mergeCell ref="J6:J7"/>
    <mergeCell ref="K6:K7"/>
    <mergeCell ref="L6:M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E47:G47"/>
    <mergeCell ref="E48:G48"/>
    <mergeCell ref="A39:D39"/>
    <mergeCell ref="A40:D40"/>
    <mergeCell ref="E43:G43"/>
    <mergeCell ref="E44:G44"/>
    <mergeCell ref="E45:G45"/>
    <mergeCell ref="E46:G46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4">
      <selection activeCell="F4" sqref="F4:F7"/>
    </sheetView>
  </sheetViews>
  <sheetFormatPr defaultColWidth="9.00390625" defaultRowHeight="12.75"/>
  <cols>
    <col min="1" max="2" width="10.625" style="0" customWidth="1"/>
    <col min="3" max="3" width="15.50390625" style="0" customWidth="1"/>
    <col min="4" max="4" width="4.625" style="0" customWidth="1"/>
    <col min="5" max="5" width="7.00390625" style="0" customWidth="1"/>
    <col min="6" max="6" width="12.375" style="0" customWidth="1"/>
    <col min="7" max="9" width="11.625" style="0" customWidth="1"/>
    <col min="10" max="10" width="10.625" style="0" customWidth="1"/>
    <col min="11" max="11" width="7.00390625" style="0" customWidth="1"/>
    <col min="12" max="12" width="11.00390625" style="0" customWidth="1"/>
    <col min="13" max="13" width="10.375" style="0" customWidth="1"/>
  </cols>
  <sheetData>
    <row r="1" spans="1:13" ht="15">
      <c r="A1" s="249" t="s">
        <v>475</v>
      </c>
      <c r="B1" s="249"/>
      <c r="C1" s="249"/>
      <c r="D1" s="249"/>
      <c r="E1" s="250"/>
      <c r="F1" s="250"/>
      <c r="G1" s="250"/>
      <c r="H1" s="250"/>
      <c r="I1" s="251"/>
      <c r="J1" s="251"/>
      <c r="K1" s="251"/>
      <c r="L1" s="251"/>
      <c r="M1" s="251"/>
    </row>
    <row r="2" spans="1:13" ht="15" customHeight="1">
      <c r="A2" s="44"/>
      <c r="B2" s="44"/>
      <c r="C2" s="44"/>
      <c r="D2" s="44"/>
      <c r="E2" s="252" t="s">
        <v>114</v>
      </c>
      <c r="F2" s="252"/>
      <c r="G2" s="252"/>
      <c r="H2" s="252"/>
      <c r="I2" s="252"/>
      <c r="J2" s="45"/>
      <c r="K2" s="45"/>
      <c r="L2" s="45"/>
      <c r="M2" s="45"/>
    </row>
    <row r="3" spans="5:13" ht="9.75" customHeight="1">
      <c r="E3" s="253" t="s">
        <v>204</v>
      </c>
      <c r="F3" s="253"/>
      <c r="G3" s="253"/>
      <c r="H3" s="253"/>
      <c r="I3" s="253"/>
      <c r="L3" s="254" t="s">
        <v>0</v>
      </c>
      <c r="M3" s="254"/>
    </row>
    <row r="4" spans="1:13" ht="12.75">
      <c r="A4" s="255" t="s">
        <v>122</v>
      </c>
      <c r="B4" s="256"/>
      <c r="C4" s="256"/>
      <c r="D4" s="257"/>
      <c r="E4" s="244" t="s">
        <v>2</v>
      </c>
      <c r="F4" s="265" t="s">
        <v>123</v>
      </c>
      <c r="G4" s="242" t="s">
        <v>124</v>
      </c>
      <c r="H4" s="243"/>
      <c r="I4" s="243"/>
      <c r="J4" s="243"/>
      <c r="K4" s="243"/>
      <c r="L4" s="243"/>
      <c r="M4" s="243"/>
    </row>
    <row r="5" spans="1:13" ht="12.75">
      <c r="A5" s="258"/>
      <c r="B5" s="259"/>
      <c r="C5" s="259"/>
      <c r="D5" s="260"/>
      <c r="E5" s="264"/>
      <c r="F5" s="264"/>
      <c r="G5" s="266" t="s">
        <v>125</v>
      </c>
      <c r="H5" s="269" t="s">
        <v>126</v>
      </c>
      <c r="I5" s="269"/>
      <c r="J5" s="269"/>
      <c r="K5" s="269"/>
      <c r="L5" s="269"/>
      <c r="M5" s="269"/>
    </row>
    <row r="6" spans="1:13" ht="34.5" customHeight="1">
      <c r="A6" s="258"/>
      <c r="B6" s="259"/>
      <c r="C6" s="259"/>
      <c r="D6" s="260"/>
      <c r="E6" s="264"/>
      <c r="F6" s="264"/>
      <c r="G6" s="267"/>
      <c r="H6" s="242" t="s">
        <v>127</v>
      </c>
      <c r="I6" s="242" t="s">
        <v>128</v>
      </c>
      <c r="J6" s="242" t="s">
        <v>129</v>
      </c>
      <c r="K6" s="244" t="s">
        <v>130</v>
      </c>
      <c r="L6" s="246" t="s">
        <v>131</v>
      </c>
      <c r="M6" s="247"/>
    </row>
    <row r="7" spans="1:13" ht="39" customHeight="1">
      <c r="A7" s="261"/>
      <c r="B7" s="262"/>
      <c r="C7" s="262"/>
      <c r="D7" s="263"/>
      <c r="E7" s="245"/>
      <c r="F7" s="245"/>
      <c r="G7" s="268"/>
      <c r="H7" s="243"/>
      <c r="I7" s="243"/>
      <c r="J7" s="243"/>
      <c r="K7" s="245"/>
      <c r="L7" s="47" t="s">
        <v>125</v>
      </c>
      <c r="M7" s="46" t="s">
        <v>132</v>
      </c>
    </row>
    <row r="8" spans="1:13" ht="10.5" customHeight="1">
      <c r="A8" s="248" t="s">
        <v>133</v>
      </c>
      <c r="B8" s="248"/>
      <c r="C8" s="248"/>
      <c r="D8" s="248"/>
      <c r="E8" s="48" t="s">
        <v>134</v>
      </c>
      <c r="F8" s="48" t="s">
        <v>135</v>
      </c>
      <c r="G8" s="48" t="s">
        <v>136</v>
      </c>
      <c r="H8" s="48" t="s">
        <v>137</v>
      </c>
      <c r="I8" s="48" t="s">
        <v>138</v>
      </c>
      <c r="J8" s="48" t="s">
        <v>139</v>
      </c>
      <c r="K8" s="48" t="s">
        <v>140</v>
      </c>
      <c r="L8" s="48" t="s">
        <v>67</v>
      </c>
      <c r="M8" s="48" t="s">
        <v>68</v>
      </c>
    </row>
    <row r="9" spans="1:13" ht="12.75">
      <c r="A9" s="236" t="s">
        <v>141</v>
      </c>
      <c r="B9" s="237"/>
      <c r="C9" s="237"/>
      <c r="D9" s="238"/>
      <c r="E9" s="49" t="s">
        <v>142</v>
      </c>
      <c r="F9" s="49" t="s">
        <v>5</v>
      </c>
      <c r="G9" s="50">
        <f>G10+G11+G12+G13+G14+G15+G16</f>
        <v>62069910.28</v>
      </c>
      <c r="H9" s="50">
        <f>H11</f>
        <v>58269910.28</v>
      </c>
      <c r="I9" s="50">
        <v>0</v>
      </c>
      <c r="J9" s="50">
        <v>0</v>
      </c>
      <c r="K9" s="50"/>
      <c r="L9" s="50">
        <f>L10+L11</f>
        <v>3800000</v>
      </c>
      <c r="M9" s="50"/>
    </row>
    <row r="10" spans="1:13" ht="12.75">
      <c r="A10" s="226" t="s">
        <v>143</v>
      </c>
      <c r="B10" s="226"/>
      <c r="C10" s="226"/>
      <c r="D10" s="226"/>
      <c r="E10" s="51" t="s">
        <v>144</v>
      </c>
      <c r="F10" s="48" t="s">
        <v>145</v>
      </c>
      <c r="G10" s="52">
        <f>L10</f>
        <v>300000</v>
      </c>
      <c r="H10" s="51" t="s">
        <v>5</v>
      </c>
      <c r="I10" s="51" t="s">
        <v>5</v>
      </c>
      <c r="J10" s="51" t="s">
        <v>5</v>
      </c>
      <c r="K10" s="51" t="s">
        <v>5</v>
      </c>
      <c r="L10" s="52">
        <v>300000</v>
      </c>
      <c r="M10" s="51" t="s">
        <v>5</v>
      </c>
    </row>
    <row r="11" spans="1:13" ht="12.75">
      <c r="A11" s="226" t="s">
        <v>146</v>
      </c>
      <c r="B11" s="226"/>
      <c r="C11" s="226"/>
      <c r="D11" s="226"/>
      <c r="E11" s="51" t="s">
        <v>147</v>
      </c>
      <c r="F11" s="48" t="s">
        <v>148</v>
      </c>
      <c r="G11" s="52">
        <f>H11+L11</f>
        <v>61769910.28</v>
      </c>
      <c r="H11" s="52">
        <v>58269910.28</v>
      </c>
      <c r="I11" s="51" t="s">
        <v>5</v>
      </c>
      <c r="J11" s="51" t="s">
        <v>5</v>
      </c>
      <c r="K11" s="51"/>
      <c r="L11" s="52">
        <v>3500000</v>
      </c>
      <c r="M11" s="52"/>
    </row>
    <row r="12" spans="1:13" ht="25.5" customHeight="1">
      <c r="A12" s="226" t="s">
        <v>149</v>
      </c>
      <c r="B12" s="226"/>
      <c r="C12" s="226"/>
      <c r="D12" s="226"/>
      <c r="E12" s="51">
        <v>1130</v>
      </c>
      <c r="F12" s="48" t="s">
        <v>150</v>
      </c>
      <c r="G12" s="52">
        <f>L12</f>
        <v>0</v>
      </c>
      <c r="H12" s="51" t="s">
        <v>5</v>
      </c>
      <c r="I12" s="51" t="s">
        <v>5</v>
      </c>
      <c r="J12" s="51" t="s">
        <v>5</v>
      </c>
      <c r="K12" s="51" t="s">
        <v>5</v>
      </c>
      <c r="L12" s="52">
        <v>0</v>
      </c>
      <c r="M12" s="51" t="s">
        <v>5</v>
      </c>
    </row>
    <row r="13" spans="1:13" ht="37.5" customHeight="1">
      <c r="A13" s="239" t="s">
        <v>6</v>
      </c>
      <c r="B13" s="240"/>
      <c r="C13" s="240"/>
      <c r="D13" s="241"/>
      <c r="E13" s="51" t="s">
        <v>151</v>
      </c>
      <c r="F13" s="48" t="s">
        <v>152</v>
      </c>
      <c r="G13" s="52">
        <f>L13</f>
        <v>0</v>
      </c>
      <c r="H13" s="51" t="s">
        <v>5</v>
      </c>
      <c r="I13" s="51" t="s">
        <v>5</v>
      </c>
      <c r="J13" s="51" t="s">
        <v>5</v>
      </c>
      <c r="K13" s="51" t="s">
        <v>5</v>
      </c>
      <c r="L13" s="52">
        <v>0</v>
      </c>
      <c r="M13" s="51" t="s">
        <v>5</v>
      </c>
    </row>
    <row r="14" spans="1:13" ht="12.75">
      <c r="A14" s="226" t="s">
        <v>7</v>
      </c>
      <c r="B14" s="226"/>
      <c r="C14" s="226"/>
      <c r="D14" s="226"/>
      <c r="E14" s="51" t="s">
        <v>153</v>
      </c>
      <c r="F14" s="48" t="s">
        <v>154</v>
      </c>
      <c r="G14" s="52">
        <f>I14+J14</f>
        <v>0</v>
      </c>
      <c r="H14" s="51" t="s">
        <v>5</v>
      </c>
      <c r="I14" s="52">
        <v>0</v>
      </c>
      <c r="J14" s="52">
        <v>0</v>
      </c>
      <c r="K14" s="51" t="s">
        <v>5</v>
      </c>
      <c r="L14" s="51" t="s">
        <v>5</v>
      </c>
      <c r="M14" s="51" t="s">
        <v>5</v>
      </c>
    </row>
    <row r="15" spans="1:13" ht="12.75">
      <c r="A15" s="235" t="s">
        <v>8</v>
      </c>
      <c r="B15" s="235"/>
      <c r="C15" s="235"/>
      <c r="D15" s="235"/>
      <c r="E15" s="51" t="s">
        <v>155</v>
      </c>
      <c r="F15" s="48" t="s">
        <v>154</v>
      </c>
      <c r="G15" s="52">
        <f>L15</f>
        <v>0</v>
      </c>
      <c r="H15" s="51" t="s">
        <v>5</v>
      </c>
      <c r="I15" s="51" t="s">
        <v>5</v>
      </c>
      <c r="J15" s="51" t="s">
        <v>5</v>
      </c>
      <c r="K15" s="51" t="s">
        <v>5</v>
      </c>
      <c r="L15" s="52">
        <v>0</v>
      </c>
      <c r="M15" s="52"/>
    </row>
    <row r="16" spans="1:13" ht="15" customHeight="1">
      <c r="A16" s="226" t="s">
        <v>9</v>
      </c>
      <c r="B16" s="226"/>
      <c r="C16" s="226"/>
      <c r="D16" s="226"/>
      <c r="E16" s="51" t="s">
        <v>156</v>
      </c>
      <c r="F16" s="48" t="s">
        <v>157</v>
      </c>
      <c r="G16" s="52">
        <f>L16</f>
        <v>0</v>
      </c>
      <c r="H16" s="51" t="s">
        <v>5</v>
      </c>
      <c r="I16" s="51" t="s">
        <v>5</v>
      </c>
      <c r="J16" s="51" t="s">
        <v>5</v>
      </c>
      <c r="K16" s="51" t="s">
        <v>5</v>
      </c>
      <c r="L16" s="52">
        <v>0</v>
      </c>
      <c r="M16" s="51" t="s">
        <v>5</v>
      </c>
    </row>
    <row r="17" spans="1:13" ht="4.5" customHeight="1">
      <c r="A17" s="228"/>
      <c r="B17" s="229"/>
      <c r="C17" s="229"/>
      <c r="D17" s="230"/>
      <c r="E17" s="48"/>
      <c r="F17" s="52"/>
      <c r="G17" s="52"/>
      <c r="H17" s="52"/>
      <c r="I17" s="52"/>
      <c r="J17" s="52"/>
      <c r="K17" s="52"/>
      <c r="L17" s="52"/>
      <c r="M17" s="52"/>
    </row>
    <row r="18" spans="1:13" ht="12.75">
      <c r="A18" s="227" t="s">
        <v>10</v>
      </c>
      <c r="B18" s="227"/>
      <c r="C18" s="227"/>
      <c r="D18" s="227"/>
      <c r="E18" s="53" t="s">
        <v>158</v>
      </c>
      <c r="F18" s="54" t="s">
        <v>5</v>
      </c>
      <c r="G18" s="50">
        <f aca="true" t="shared" si="0" ref="G18:L18">G19+G23+G24+G28+G29+G30</f>
        <v>62069910.28</v>
      </c>
      <c r="H18" s="50">
        <f t="shared" si="0"/>
        <v>58269910.28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 t="shared" si="0"/>
        <v>3800000</v>
      </c>
      <c r="M18" s="50"/>
    </row>
    <row r="19" spans="1:13" ht="12.75">
      <c r="A19" s="231" t="s">
        <v>159</v>
      </c>
      <c r="B19" s="231"/>
      <c r="C19" s="231"/>
      <c r="D19" s="231"/>
      <c r="E19" s="53" t="s">
        <v>160</v>
      </c>
      <c r="F19" s="55" t="s">
        <v>161</v>
      </c>
      <c r="G19" s="50">
        <f aca="true" t="shared" si="1" ref="G19:L19">G20+G21+G22</f>
        <v>47289648</v>
      </c>
      <c r="H19" s="50">
        <f t="shared" si="1"/>
        <v>44295048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2994600</v>
      </c>
      <c r="M19" s="50"/>
    </row>
    <row r="20" spans="1:13" ht="12.75" customHeight="1">
      <c r="A20" s="228" t="s">
        <v>162</v>
      </c>
      <c r="B20" s="229"/>
      <c r="C20" s="229"/>
      <c r="D20" s="230"/>
      <c r="E20" s="48"/>
      <c r="F20" s="48" t="s">
        <v>163</v>
      </c>
      <c r="G20" s="52">
        <f>H20+L20</f>
        <v>36320900</v>
      </c>
      <c r="H20" s="52">
        <f>30877600+3143300</f>
        <v>34020900</v>
      </c>
      <c r="I20" s="52">
        <v>0</v>
      </c>
      <c r="J20" s="52">
        <v>0</v>
      </c>
      <c r="K20" s="52"/>
      <c r="L20" s="52">
        <v>2300000</v>
      </c>
      <c r="M20" s="52"/>
    </row>
    <row r="21" spans="1:13" ht="24.75" customHeight="1">
      <c r="A21" s="228" t="s">
        <v>164</v>
      </c>
      <c r="B21" s="229"/>
      <c r="C21" s="229"/>
      <c r="D21" s="230"/>
      <c r="E21" s="48"/>
      <c r="F21" s="48" t="s">
        <v>165</v>
      </c>
      <c r="G21" s="52">
        <f>H21+L21</f>
        <v>2000</v>
      </c>
      <c r="H21" s="52">
        <v>2000</v>
      </c>
      <c r="I21" s="52">
        <v>0</v>
      </c>
      <c r="J21" s="52">
        <v>0</v>
      </c>
      <c r="K21" s="52"/>
      <c r="L21" s="52">
        <v>0</v>
      </c>
      <c r="M21" s="52"/>
    </row>
    <row r="22" spans="1:13" ht="36.75" customHeight="1">
      <c r="A22" s="228" t="s">
        <v>166</v>
      </c>
      <c r="B22" s="229"/>
      <c r="C22" s="229"/>
      <c r="D22" s="230"/>
      <c r="E22" s="48"/>
      <c r="F22" s="48" t="s">
        <v>167</v>
      </c>
      <c r="G22" s="52">
        <f>H22+L22</f>
        <v>10966748</v>
      </c>
      <c r="H22" s="52">
        <f>9315800+7248+949100</f>
        <v>10272148</v>
      </c>
      <c r="I22" s="52">
        <v>0</v>
      </c>
      <c r="J22" s="52">
        <v>0</v>
      </c>
      <c r="K22" s="52"/>
      <c r="L22" s="52">
        <v>694600</v>
      </c>
      <c r="M22" s="52"/>
    </row>
    <row r="23" spans="1:13" ht="12.75" customHeight="1">
      <c r="A23" s="231" t="s">
        <v>11</v>
      </c>
      <c r="B23" s="231"/>
      <c r="C23" s="231"/>
      <c r="D23" s="231"/>
      <c r="E23" s="53" t="s">
        <v>168</v>
      </c>
      <c r="F23" s="55" t="s">
        <v>169</v>
      </c>
      <c r="G23" s="50">
        <v>0</v>
      </c>
      <c r="H23" s="50">
        <v>0</v>
      </c>
      <c r="I23" s="50">
        <v>0</v>
      </c>
      <c r="J23" s="50">
        <v>0</v>
      </c>
      <c r="K23" s="50"/>
      <c r="L23" s="50">
        <v>0</v>
      </c>
      <c r="M23" s="50"/>
    </row>
    <row r="24" spans="1:13" ht="12.75" customHeight="1">
      <c r="A24" s="231" t="s">
        <v>170</v>
      </c>
      <c r="B24" s="231"/>
      <c r="C24" s="231"/>
      <c r="D24" s="231"/>
      <c r="E24" s="53" t="s">
        <v>171</v>
      </c>
      <c r="F24" s="55" t="s">
        <v>172</v>
      </c>
      <c r="G24" s="50">
        <f aca="true" t="shared" si="2" ref="G24:L24">G26+G27+G25</f>
        <v>2007208.83</v>
      </c>
      <c r="H24" s="50">
        <f t="shared" si="2"/>
        <v>2007208.83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/>
    </row>
    <row r="25" spans="1:13" ht="84.75" customHeight="1">
      <c r="A25" s="232" t="s">
        <v>173</v>
      </c>
      <c r="B25" s="233"/>
      <c r="C25" s="233"/>
      <c r="D25" s="234"/>
      <c r="E25" s="53"/>
      <c r="F25" s="48" t="s">
        <v>174</v>
      </c>
      <c r="G25" s="52">
        <f>H25+L25</f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/>
    </row>
    <row r="26" spans="1:13" ht="24.75" customHeight="1">
      <c r="A26" s="228" t="s">
        <v>175</v>
      </c>
      <c r="B26" s="229"/>
      <c r="C26" s="229"/>
      <c r="D26" s="230"/>
      <c r="E26" s="48"/>
      <c r="F26" s="48" t="s">
        <v>176</v>
      </c>
      <c r="G26" s="52">
        <f>H26+L26</f>
        <v>1957208.83</v>
      </c>
      <c r="H26" s="52">
        <f>1522500+434708.83</f>
        <v>1957208.83</v>
      </c>
      <c r="I26" s="52">
        <v>0</v>
      </c>
      <c r="J26" s="52">
        <v>0</v>
      </c>
      <c r="K26" s="52"/>
      <c r="L26" s="52">
        <v>0</v>
      </c>
      <c r="M26" s="52"/>
    </row>
    <row r="27" spans="1:13" ht="12.75" customHeight="1">
      <c r="A27" s="228" t="s">
        <v>177</v>
      </c>
      <c r="B27" s="229"/>
      <c r="C27" s="229"/>
      <c r="D27" s="230"/>
      <c r="E27" s="48"/>
      <c r="F27" s="48" t="s">
        <v>178</v>
      </c>
      <c r="G27" s="52">
        <f>H27+L27</f>
        <v>50000</v>
      </c>
      <c r="H27" s="52">
        <v>50000</v>
      </c>
      <c r="I27" s="52">
        <v>0</v>
      </c>
      <c r="J27" s="52">
        <v>0</v>
      </c>
      <c r="K27" s="52"/>
      <c r="L27" s="52">
        <v>0</v>
      </c>
      <c r="M27" s="52"/>
    </row>
    <row r="28" spans="1:13" ht="15" customHeight="1">
      <c r="A28" s="231" t="s">
        <v>63</v>
      </c>
      <c r="B28" s="231"/>
      <c r="C28" s="231"/>
      <c r="D28" s="231"/>
      <c r="E28" s="56" t="s">
        <v>179</v>
      </c>
      <c r="F28" s="57"/>
      <c r="G28" s="58"/>
      <c r="H28" s="58"/>
      <c r="I28" s="58"/>
      <c r="J28" s="58"/>
      <c r="K28" s="58"/>
      <c r="L28" s="58"/>
      <c r="M28" s="58"/>
    </row>
    <row r="29" spans="1:13" ht="23.25" customHeight="1">
      <c r="A29" s="231" t="s">
        <v>180</v>
      </c>
      <c r="B29" s="231"/>
      <c r="C29" s="231"/>
      <c r="D29" s="231"/>
      <c r="E29" s="53" t="s">
        <v>181</v>
      </c>
      <c r="F29" s="55"/>
      <c r="G29" s="50"/>
      <c r="H29" s="50"/>
      <c r="I29" s="50"/>
      <c r="J29" s="50"/>
      <c r="K29" s="50"/>
      <c r="L29" s="50"/>
      <c r="M29" s="50"/>
    </row>
    <row r="30" spans="1:13" ht="12.75" customHeight="1">
      <c r="A30" s="231" t="s">
        <v>182</v>
      </c>
      <c r="B30" s="231"/>
      <c r="C30" s="231"/>
      <c r="D30" s="231"/>
      <c r="E30" s="53" t="s">
        <v>183</v>
      </c>
      <c r="F30" s="54" t="s">
        <v>184</v>
      </c>
      <c r="G30" s="50">
        <f aca="true" t="shared" si="3" ref="G30:L30">G31</f>
        <v>12773053.45</v>
      </c>
      <c r="H30" s="50">
        <f t="shared" si="3"/>
        <v>11967653.45</v>
      </c>
      <c r="I30" s="50">
        <f t="shared" si="3"/>
        <v>0</v>
      </c>
      <c r="J30" s="50">
        <f t="shared" si="3"/>
        <v>0</v>
      </c>
      <c r="K30" s="50">
        <f t="shared" si="3"/>
        <v>0</v>
      </c>
      <c r="L30" s="50">
        <f t="shared" si="3"/>
        <v>805400</v>
      </c>
      <c r="M30" s="50"/>
    </row>
    <row r="31" spans="1:13" ht="24.75" customHeight="1">
      <c r="A31" s="228" t="s">
        <v>185</v>
      </c>
      <c r="B31" s="229"/>
      <c r="C31" s="229"/>
      <c r="D31" s="230"/>
      <c r="E31" s="48"/>
      <c r="F31" s="48" t="s">
        <v>186</v>
      </c>
      <c r="G31" s="52">
        <f>H31+L31</f>
        <v>12773053.45</v>
      </c>
      <c r="H31" s="52">
        <f>11162703.45+804950</f>
        <v>11967653.45</v>
      </c>
      <c r="I31" s="52">
        <v>0</v>
      </c>
      <c r="J31" s="52">
        <v>0</v>
      </c>
      <c r="K31" s="52"/>
      <c r="L31" s="52">
        <v>805400</v>
      </c>
      <c r="M31" s="52"/>
    </row>
    <row r="32" spans="1:13" ht="3.75" customHeight="1">
      <c r="A32" s="228"/>
      <c r="B32" s="229"/>
      <c r="C32" s="229"/>
      <c r="D32" s="230"/>
      <c r="E32" s="48"/>
      <c r="F32" s="52"/>
      <c r="G32" s="52"/>
      <c r="H32" s="52"/>
      <c r="I32" s="52"/>
      <c r="J32" s="52"/>
      <c r="K32" s="52"/>
      <c r="L32" s="52"/>
      <c r="M32" s="52"/>
    </row>
    <row r="33" spans="1:13" ht="12.75" customHeight="1">
      <c r="A33" s="227" t="s">
        <v>12</v>
      </c>
      <c r="B33" s="227"/>
      <c r="C33" s="227"/>
      <c r="D33" s="227"/>
      <c r="E33" s="53" t="s">
        <v>169</v>
      </c>
      <c r="F33" s="54" t="s">
        <v>5</v>
      </c>
      <c r="G33" s="50"/>
      <c r="H33" s="50"/>
      <c r="I33" s="50"/>
      <c r="J33" s="50"/>
      <c r="K33" s="50"/>
      <c r="L33" s="50"/>
      <c r="M33" s="50"/>
    </row>
    <row r="34" spans="1:13" ht="12.75" customHeight="1">
      <c r="A34" s="226" t="s">
        <v>187</v>
      </c>
      <c r="B34" s="226"/>
      <c r="C34" s="226"/>
      <c r="D34" s="226"/>
      <c r="E34" s="51" t="s">
        <v>188</v>
      </c>
      <c r="F34" s="48"/>
      <c r="G34" s="52"/>
      <c r="H34" s="52"/>
      <c r="I34" s="52"/>
      <c r="J34" s="52"/>
      <c r="K34" s="52"/>
      <c r="L34" s="52"/>
      <c r="M34" s="52"/>
    </row>
    <row r="35" spans="1:13" ht="12.75" customHeight="1">
      <c r="A35" s="223" t="s">
        <v>13</v>
      </c>
      <c r="B35" s="224"/>
      <c r="C35" s="224"/>
      <c r="D35" s="225"/>
      <c r="E35" s="51" t="s">
        <v>189</v>
      </c>
      <c r="F35" s="48"/>
      <c r="G35" s="52"/>
      <c r="H35" s="52"/>
      <c r="I35" s="52"/>
      <c r="J35" s="52"/>
      <c r="K35" s="52"/>
      <c r="L35" s="52"/>
      <c r="M35" s="52"/>
    </row>
    <row r="36" spans="1:13" ht="15" customHeight="1">
      <c r="A36" s="227" t="s">
        <v>14</v>
      </c>
      <c r="B36" s="227"/>
      <c r="C36" s="227"/>
      <c r="D36" s="227"/>
      <c r="E36" s="53" t="s">
        <v>190</v>
      </c>
      <c r="F36" s="55"/>
      <c r="G36" s="50"/>
      <c r="H36" s="50"/>
      <c r="I36" s="50"/>
      <c r="J36" s="50"/>
      <c r="K36" s="50"/>
      <c r="L36" s="50"/>
      <c r="M36" s="50"/>
    </row>
    <row r="37" spans="1:13" ht="15" customHeight="1">
      <c r="A37" s="226" t="s">
        <v>191</v>
      </c>
      <c r="B37" s="226"/>
      <c r="C37" s="226"/>
      <c r="D37" s="226"/>
      <c r="E37" s="51" t="s">
        <v>192</v>
      </c>
      <c r="F37" s="48"/>
      <c r="G37" s="52"/>
      <c r="H37" s="52"/>
      <c r="I37" s="52"/>
      <c r="J37" s="52"/>
      <c r="K37" s="52"/>
      <c r="L37" s="52"/>
      <c r="M37" s="52"/>
    </row>
    <row r="38" spans="1:13" ht="15" customHeight="1">
      <c r="A38" s="223" t="s">
        <v>15</v>
      </c>
      <c r="B38" s="224"/>
      <c r="C38" s="224"/>
      <c r="D38" s="225"/>
      <c r="E38" s="51" t="s">
        <v>193</v>
      </c>
      <c r="F38" s="48"/>
      <c r="G38" s="52"/>
      <c r="H38" s="52"/>
      <c r="I38" s="52"/>
      <c r="J38" s="52"/>
      <c r="K38" s="52"/>
      <c r="L38" s="52"/>
      <c r="M38" s="52"/>
    </row>
    <row r="39" spans="1:13" ht="15" customHeight="1">
      <c r="A39" s="226" t="s">
        <v>16</v>
      </c>
      <c r="B39" s="226"/>
      <c r="C39" s="226"/>
      <c r="D39" s="226"/>
      <c r="E39" s="51" t="s">
        <v>194</v>
      </c>
      <c r="F39" s="59" t="s">
        <v>5</v>
      </c>
      <c r="G39" s="52">
        <f>H39+L39</f>
        <v>0</v>
      </c>
      <c r="H39" s="52">
        <v>0</v>
      </c>
      <c r="I39" s="52">
        <v>0</v>
      </c>
      <c r="J39" s="52"/>
      <c r="K39" s="52"/>
      <c r="L39" s="52"/>
      <c r="M39" s="52"/>
    </row>
    <row r="40" spans="1:13" ht="15" customHeight="1">
      <c r="A40" s="226" t="s">
        <v>17</v>
      </c>
      <c r="B40" s="226"/>
      <c r="C40" s="226"/>
      <c r="D40" s="226"/>
      <c r="E40" s="51" t="s">
        <v>195</v>
      </c>
      <c r="F40" s="59" t="s">
        <v>5</v>
      </c>
      <c r="G40" s="52">
        <f>H40+L40</f>
        <v>0</v>
      </c>
      <c r="H40" s="52"/>
      <c r="I40" s="52"/>
      <c r="J40" s="52"/>
      <c r="K40" s="52"/>
      <c r="L40" s="52"/>
      <c r="M40" s="52"/>
    </row>
    <row r="42" ht="4.5" customHeight="1"/>
    <row r="43" spans="1:10" ht="15.75" customHeight="1">
      <c r="A43" s="60" t="s">
        <v>239</v>
      </c>
      <c r="B43" s="60"/>
      <c r="C43" s="61"/>
      <c r="E43" s="221" t="s">
        <v>447</v>
      </c>
      <c r="F43" s="221"/>
      <c r="G43" s="221"/>
      <c r="I43" s="62"/>
      <c r="J43" s="62"/>
    </row>
    <row r="44" spans="1:10" ht="10.5" customHeight="1">
      <c r="A44" s="63"/>
      <c r="B44" s="63"/>
      <c r="C44" s="64" t="s">
        <v>77</v>
      </c>
      <c r="E44" s="222" t="s">
        <v>78</v>
      </c>
      <c r="F44" s="222"/>
      <c r="G44" s="222"/>
      <c r="I44" s="65"/>
      <c r="J44" s="65"/>
    </row>
    <row r="45" spans="1:10" ht="12.75" customHeight="1">
      <c r="A45" s="63" t="s">
        <v>196</v>
      </c>
      <c r="B45" s="63"/>
      <c r="C45" s="61"/>
      <c r="E45" s="221" t="s">
        <v>452</v>
      </c>
      <c r="F45" s="221"/>
      <c r="G45" s="221"/>
      <c r="I45" s="62"/>
      <c r="J45" s="62"/>
    </row>
    <row r="46" spans="1:10" ht="9" customHeight="1">
      <c r="A46" s="66"/>
      <c r="B46" s="66"/>
      <c r="C46" s="64" t="s">
        <v>77</v>
      </c>
      <c r="E46" s="222" t="s">
        <v>78</v>
      </c>
      <c r="F46" s="222"/>
      <c r="G46" s="222"/>
      <c r="I46" s="65"/>
      <c r="J46" s="65"/>
    </row>
    <row r="47" spans="1:10" ht="12.75" customHeight="1">
      <c r="A47" s="60" t="s">
        <v>197</v>
      </c>
      <c r="B47" s="60"/>
      <c r="C47" s="61"/>
      <c r="E47" s="221" t="s">
        <v>452</v>
      </c>
      <c r="F47" s="221"/>
      <c r="G47" s="221"/>
      <c r="I47" s="62"/>
      <c r="J47" s="62"/>
    </row>
    <row r="48" spans="1:10" ht="12" customHeight="1">
      <c r="A48" s="43"/>
      <c r="B48" s="43"/>
      <c r="C48" s="64" t="s">
        <v>77</v>
      </c>
      <c r="E48" s="222" t="s">
        <v>78</v>
      </c>
      <c r="F48" s="222"/>
      <c r="G48" s="222"/>
      <c r="I48" s="65"/>
      <c r="J48" s="65"/>
    </row>
  </sheetData>
  <sheetProtection/>
  <mergeCells count="54">
    <mergeCell ref="A1:M1"/>
    <mergeCell ref="E2:I2"/>
    <mergeCell ref="E3:I3"/>
    <mergeCell ref="L3:M3"/>
    <mergeCell ref="A4:D7"/>
    <mergeCell ref="E4:E7"/>
    <mergeCell ref="F4:F7"/>
    <mergeCell ref="G4:M4"/>
    <mergeCell ref="G5:G7"/>
    <mergeCell ref="H5:M5"/>
    <mergeCell ref="H6:H7"/>
    <mergeCell ref="I6:I7"/>
    <mergeCell ref="J6:J7"/>
    <mergeCell ref="K6:K7"/>
    <mergeCell ref="L6:M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E47:G47"/>
    <mergeCell ref="E48:G48"/>
    <mergeCell ref="A39:D39"/>
    <mergeCell ref="A40:D40"/>
    <mergeCell ref="E43:G43"/>
    <mergeCell ref="E44:G44"/>
    <mergeCell ref="E45:G45"/>
    <mergeCell ref="E46:G46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7.625" style="0" customWidth="1"/>
    <col min="2" max="2" width="10.125" style="0" customWidth="1"/>
    <col min="3" max="3" width="7.625" style="0" customWidth="1"/>
    <col min="4" max="4" width="6.625" style="0" customWidth="1"/>
    <col min="5" max="5" width="4.50390625" style="0" customWidth="1"/>
    <col min="6" max="6" width="6.00390625" style="0" customWidth="1"/>
    <col min="7" max="7" width="11.625" style="0" customWidth="1"/>
    <col min="8" max="8" width="12.625" style="0" customWidth="1"/>
    <col min="9" max="9" width="14.125" style="0" customWidth="1"/>
    <col min="10" max="10" width="11.625" style="0" customWidth="1"/>
    <col min="11" max="11" width="14.375" style="0" customWidth="1"/>
    <col min="12" max="12" width="12.50390625" style="0" customWidth="1"/>
    <col min="13" max="13" width="11.625" style="0" customWidth="1"/>
    <col min="14" max="14" width="11.50390625" style="0" customWidth="1"/>
    <col min="15" max="15" width="11.875" style="0" customWidth="1"/>
  </cols>
  <sheetData>
    <row r="1" spans="1:15" ht="20.25" customHeight="1">
      <c r="A1" s="270" t="s">
        <v>198</v>
      </c>
      <c r="B1" s="270"/>
      <c r="C1" s="270"/>
      <c r="D1" s="270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13.5">
      <c r="A2" s="270" t="s">
        <v>112</v>
      </c>
      <c r="B2" s="270"/>
      <c r="C2" s="270"/>
      <c r="D2" s="270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4:15" ht="12.75">
      <c r="N3" s="254" t="s">
        <v>109</v>
      </c>
      <c r="O3" s="254"/>
    </row>
    <row r="4" spans="1:15" ht="12.75">
      <c r="A4" s="246" t="s">
        <v>1</v>
      </c>
      <c r="B4" s="246"/>
      <c r="C4" s="246"/>
      <c r="D4" s="246"/>
      <c r="E4" s="246" t="s">
        <v>2</v>
      </c>
      <c r="F4" s="246" t="s">
        <v>110</v>
      </c>
      <c r="G4" s="272" t="s">
        <v>199</v>
      </c>
      <c r="H4" s="272"/>
      <c r="I4" s="272"/>
      <c r="J4" s="272"/>
      <c r="K4" s="272"/>
      <c r="L4" s="272"/>
      <c r="M4" s="272"/>
      <c r="N4" s="272"/>
      <c r="O4" s="272"/>
    </row>
    <row r="5" spans="1:15" ht="9" customHeight="1">
      <c r="A5" s="246"/>
      <c r="B5" s="246"/>
      <c r="C5" s="246"/>
      <c r="D5" s="246"/>
      <c r="E5" s="246"/>
      <c r="F5" s="246"/>
      <c r="G5" s="272" t="s">
        <v>111</v>
      </c>
      <c r="H5" s="272"/>
      <c r="I5" s="272"/>
      <c r="J5" s="272" t="s">
        <v>4</v>
      </c>
      <c r="K5" s="272"/>
      <c r="L5" s="272"/>
      <c r="M5" s="272"/>
      <c r="N5" s="272"/>
      <c r="O5" s="272"/>
    </row>
    <row r="6" spans="1:15" ht="61.5" customHeight="1">
      <c r="A6" s="246"/>
      <c r="B6" s="246"/>
      <c r="C6" s="246"/>
      <c r="D6" s="246"/>
      <c r="E6" s="246"/>
      <c r="F6" s="246"/>
      <c r="G6" s="272"/>
      <c r="H6" s="272"/>
      <c r="I6" s="272"/>
      <c r="J6" s="246" t="s">
        <v>200</v>
      </c>
      <c r="K6" s="246"/>
      <c r="L6" s="246"/>
      <c r="M6" s="246" t="s">
        <v>201</v>
      </c>
      <c r="N6" s="246"/>
      <c r="O6" s="246"/>
    </row>
    <row r="7" spans="1:15" ht="18.75" customHeight="1">
      <c r="A7" s="246"/>
      <c r="B7" s="246"/>
      <c r="C7" s="246"/>
      <c r="D7" s="246"/>
      <c r="E7" s="246"/>
      <c r="F7" s="246"/>
      <c r="G7" s="68" t="s">
        <v>112</v>
      </c>
      <c r="H7" s="68" t="s">
        <v>113</v>
      </c>
      <c r="I7" s="68" t="s">
        <v>114</v>
      </c>
      <c r="J7" s="68" t="s">
        <v>112</v>
      </c>
      <c r="K7" s="68" t="s">
        <v>113</v>
      </c>
      <c r="L7" s="68" t="s">
        <v>114</v>
      </c>
      <c r="M7" s="68" t="s">
        <v>112</v>
      </c>
      <c r="N7" s="68" t="s">
        <v>113</v>
      </c>
      <c r="O7" s="68" t="s">
        <v>114</v>
      </c>
    </row>
    <row r="8" spans="1:15" ht="36">
      <c r="A8" s="246"/>
      <c r="B8" s="246"/>
      <c r="C8" s="246"/>
      <c r="D8" s="246"/>
      <c r="E8" s="246"/>
      <c r="F8" s="246"/>
      <c r="G8" s="69" t="s">
        <v>202</v>
      </c>
      <c r="H8" s="39" t="s">
        <v>203</v>
      </c>
      <c r="I8" s="39" t="s">
        <v>204</v>
      </c>
      <c r="J8" s="69" t="s">
        <v>202</v>
      </c>
      <c r="K8" s="39" t="s">
        <v>203</v>
      </c>
      <c r="L8" s="39" t="s">
        <v>204</v>
      </c>
      <c r="M8" s="69" t="s">
        <v>202</v>
      </c>
      <c r="N8" s="39" t="s">
        <v>203</v>
      </c>
      <c r="O8" s="39" t="s">
        <v>204</v>
      </c>
    </row>
    <row r="9" spans="1:15" ht="11.25" customHeight="1">
      <c r="A9" s="248" t="s">
        <v>133</v>
      </c>
      <c r="B9" s="248"/>
      <c r="C9" s="248"/>
      <c r="D9" s="248"/>
      <c r="E9" s="48" t="s">
        <v>134</v>
      </c>
      <c r="F9" s="48" t="s">
        <v>135</v>
      </c>
      <c r="G9" s="48" t="s">
        <v>136</v>
      </c>
      <c r="H9" s="48" t="s">
        <v>137</v>
      </c>
      <c r="I9" s="48" t="s">
        <v>138</v>
      </c>
      <c r="J9" s="48" t="s">
        <v>139</v>
      </c>
      <c r="K9" s="48" t="s">
        <v>140</v>
      </c>
      <c r="L9" s="48" t="s">
        <v>67</v>
      </c>
      <c r="M9" s="48" t="s">
        <v>68</v>
      </c>
      <c r="N9" s="48" t="s">
        <v>205</v>
      </c>
      <c r="O9" s="48" t="s">
        <v>206</v>
      </c>
    </row>
    <row r="10" spans="1:15" ht="26.25" customHeight="1">
      <c r="A10" s="273" t="s">
        <v>115</v>
      </c>
      <c r="B10" s="273"/>
      <c r="C10" s="273"/>
      <c r="D10" s="273"/>
      <c r="E10" s="48" t="s">
        <v>207</v>
      </c>
      <c r="F10" s="48" t="s">
        <v>5</v>
      </c>
      <c r="G10" s="70">
        <f>J10+M10</f>
        <v>11968103.45</v>
      </c>
      <c r="H10" s="70">
        <f>K10+N10</f>
        <v>12318053.45</v>
      </c>
      <c r="I10" s="70">
        <f>L10+O10</f>
        <v>12773053.45</v>
      </c>
      <c r="J10" s="70">
        <v>0</v>
      </c>
      <c r="K10" s="70">
        <v>0</v>
      </c>
      <c r="L10" s="70">
        <v>0</v>
      </c>
      <c r="M10" s="70">
        <f>M12</f>
        <v>11968103.45</v>
      </c>
      <c r="N10" s="70">
        <f>N12</f>
        <v>12318053.45</v>
      </c>
      <c r="O10" s="70">
        <f>O12</f>
        <v>12773053.45</v>
      </c>
    </row>
    <row r="11" spans="1:15" ht="36.75" customHeight="1">
      <c r="A11" s="274" t="s">
        <v>208</v>
      </c>
      <c r="B11" s="274"/>
      <c r="C11" s="274"/>
      <c r="D11" s="274"/>
      <c r="E11" s="48" t="s">
        <v>209</v>
      </c>
      <c r="F11" s="48" t="s">
        <v>5</v>
      </c>
      <c r="G11" s="70">
        <f>J11+M11</f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</row>
    <row r="12" spans="1:15" ht="27" customHeight="1">
      <c r="A12" s="274" t="s">
        <v>116</v>
      </c>
      <c r="B12" s="274"/>
      <c r="C12" s="274"/>
      <c r="D12" s="274"/>
      <c r="E12" s="48">
        <v>2001</v>
      </c>
      <c r="F12" s="48" t="s">
        <v>210</v>
      </c>
      <c r="G12" s="70">
        <f>J12+M12</f>
        <v>11968103.45</v>
      </c>
      <c r="H12" s="70">
        <f>K12+N12</f>
        <v>12318053.45</v>
      </c>
      <c r="I12" s="70">
        <f>L12+O12</f>
        <v>12773053.45</v>
      </c>
      <c r="J12" s="70">
        <v>0</v>
      </c>
      <c r="K12" s="70">
        <v>0</v>
      </c>
      <c r="L12" s="70">
        <v>0</v>
      </c>
      <c r="M12" s="70">
        <f>'Таблица 2- 2017'!G31</f>
        <v>11968103.45</v>
      </c>
      <c r="N12" s="70">
        <f>'Таблица 2- 2018'!G31</f>
        <v>12318053.45</v>
      </c>
      <c r="O12" s="70">
        <f>'Таблица 2- 2019'!G31</f>
        <v>12773053.45</v>
      </c>
    </row>
    <row r="13" spans="1:15" ht="12.75">
      <c r="A13" s="274"/>
      <c r="B13" s="274"/>
      <c r="C13" s="274"/>
      <c r="D13" s="274"/>
      <c r="E13" s="48"/>
      <c r="F13" s="48"/>
      <c r="G13" s="70"/>
      <c r="H13" s="70"/>
      <c r="I13" s="70"/>
      <c r="J13" s="70"/>
      <c r="K13" s="70"/>
      <c r="L13" s="70"/>
      <c r="M13" s="70"/>
      <c r="N13" s="70"/>
      <c r="O13" s="70"/>
    </row>
    <row r="15" spans="1:10" ht="12.75">
      <c r="A15" s="60" t="s">
        <v>239</v>
      </c>
      <c r="B15" s="60"/>
      <c r="C15" s="275"/>
      <c r="D15" s="276"/>
      <c r="E15" s="71"/>
      <c r="F15" s="277" t="s">
        <v>447</v>
      </c>
      <c r="G15" s="276"/>
      <c r="H15" s="276"/>
      <c r="I15" s="62"/>
      <c r="J15" s="62"/>
    </row>
    <row r="16" spans="1:10" ht="10.5" customHeight="1">
      <c r="A16" s="63"/>
      <c r="B16" s="63"/>
      <c r="C16" s="218" t="s">
        <v>77</v>
      </c>
      <c r="D16" s="251"/>
      <c r="E16" s="72"/>
      <c r="F16" s="218" t="s">
        <v>78</v>
      </c>
      <c r="G16" s="251"/>
      <c r="H16" s="251"/>
      <c r="I16" s="65"/>
      <c r="J16" s="65"/>
    </row>
    <row r="17" spans="1:10" ht="12.75">
      <c r="A17" s="63" t="s">
        <v>64</v>
      </c>
      <c r="B17" s="63"/>
      <c r="C17" s="275"/>
      <c r="D17" s="276"/>
      <c r="E17" s="71"/>
      <c r="F17" s="277" t="s">
        <v>453</v>
      </c>
      <c r="G17" s="276"/>
      <c r="H17" s="276"/>
      <c r="I17" s="62"/>
      <c r="J17" s="62"/>
    </row>
    <row r="18" spans="1:10" ht="9" customHeight="1">
      <c r="A18" s="66"/>
      <c r="B18" s="66"/>
      <c r="C18" s="218" t="s">
        <v>77</v>
      </c>
      <c r="D18" s="251"/>
      <c r="E18" s="72"/>
      <c r="F18" s="218" t="s">
        <v>78</v>
      </c>
      <c r="G18" s="251"/>
      <c r="H18" s="251"/>
      <c r="I18" s="65"/>
      <c r="J18" s="65"/>
    </row>
    <row r="19" spans="1:10" ht="12.75">
      <c r="A19" s="60" t="s">
        <v>197</v>
      </c>
      <c r="B19" s="60"/>
      <c r="C19" s="275"/>
      <c r="D19" s="276"/>
      <c r="E19" s="71"/>
      <c r="F19" s="277" t="s">
        <v>453</v>
      </c>
      <c r="G19" s="276"/>
      <c r="H19" s="276"/>
      <c r="I19" s="62"/>
      <c r="J19" s="62"/>
    </row>
    <row r="20" spans="1:10" ht="11.25" customHeight="1">
      <c r="A20" s="43"/>
      <c r="B20" s="43"/>
      <c r="C20" s="218" t="s">
        <v>77</v>
      </c>
      <c r="D20" s="251"/>
      <c r="E20" s="67"/>
      <c r="F20" s="218" t="s">
        <v>78</v>
      </c>
      <c r="G20" s="251"/>
      <c r="H20" s="251"/>
      <c r="I20" s="65"/>
      <c r="J20" s="65"/>
    </row>
  </sheetData>
  <sheetProtection/>
  <mergeCells count="28"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M6:O6"/>
    <mergeCell ref="A9:D9"/>
    <mergeCell ref="A10:D10"/>
    <mergeCell ref="A11:D11"/>
    <mergeCell ref="A12:D12"/>
    <mergeCell ref="A13:D13"/>
    <mergeCell ref="A1:O1"/>
    <mergeCell ref="A2:O2"/>
    <mergeCell ref="N3:O3"/>
    <mergeCell ref="A4:D8"/>
    <mergeCell ref="E4:E8"/>
    <mergeCell ref="F4:F8"/>
    <mergeCell ref="G4:O4"/>
    <mergeCell ref="G5:I6"/>
    <mergeCell ref="J5:O5"/>
    <mergeCell ref="J6:L6"/>
  </mergeCells>
  <printOptions/>
  <pageMargins left="0.5905511811023623" right="0.31496062992125984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27" sqref="F27"/>
    </sheetView>
  </sheetViews>
  <sheetFormatPr defaultColWidth="9.125" defaultRowHeight="12.75"/>
  <cols>
    <col min="1" max="1" width="12.375" style="101" customWidth="1"/>
    <col min="2" max="2" width="4.50390625" style="101" customWidth="1"/>
    <col min="3" max="3" width="8.50390625" style="101" customWidth="1"/>
    <col min="4" max="4" width="6.625" style="101" customWidth="1"/>
    <col min="5" max="5" width="5.375" style="101" customWidth="1"/>
    <col min="6" max="6" width="28.625" style="101" customWidth="1"/>
    <col min="7" max="7" width="6.625" style="101" customWidth="1"/>
    <col min="8" max="8" width="17.375" style="101" customWidth="1"/>
    <col min="9" max="16384" width="9.125" style="101" customWidth="1"/>
  </cols>
  <sheetData>
    <row r="1" spans="1:7" ht="12" customHeight="1">
      <c r="A1" s="99"/>
      <c r="B1" s="99"/>
      <c r="C1" s="99"/>
      <c r="D1" s="99"/>
      <c r="E1" s="100"/>
      <c r="F1" s="100"/>
      <c r="G1" s="100"/>
    </row>
    <row r="2" spans="1:8" ht="12" customHeight="1">
      <c r="A2" s="249" t="s">
        <v>370</v>
      </c>
      <c r="B2" s="249"/>
      <c r="C2" s="249"/>
      <c r="D2" s="249"/>
      <c r="E2" s="250"/>
      <c r="F2" s="250"/>
      <c r="G2" s="250"/>
      <c r="H2" s="250"/>
    </row>
    <row r="3" spans="1:8" ht="11.25" customHeight="1">
      <c r="A3" s="249" t="s">
        <v>371</v>
      </c>
      <c r="B3" s="249"/>
      <c r="C3" s="249"/>
      <c r="D3" s="249"/>
      <c r="E3" s="250"/>
      <c r="F3" s="250"/>
      <c r="G3" s="250"/>
      <c r="H3" s="250"/>
    </row>
    <row r="4" spans="1:8" ht="11.25" customHeight="1">
      <c r="A4" s="287" t="s">
        <v>372</v>
      </c>
      <c r="B4" s="287"/>
      <c r="C4" s="287"/>
      <c r="D4" s="287"/>
      <c r="E4" s="283"/>
      <c r="F4" s="283"/>
      <c r="G4" s="283"/>
      <c r="H4" s="283"/>
    </row>
    <row r="5" ht="12" customHeight="1">
      <c r="H5" s="159" t="s">
        <v>373</v>
      </c>
    </row>
    <row r="6" spans="1:8" ht="23.25" customHeight="1">
      <c r="A6" s="284" t="s">
        <v>1</v>
      </c>
      <c r="B6" s="285"/>
      <c r="C6" s="285"/>
      <c r="D6" s="285"/>
      <c r="E6" s="285"/>
      <c r="F6" s="286"/>
      <c r="G6" s="103" t="s">
        <v>374</v>
      </c>
      <c r="H6" s="104" t="s">
        <v>375</v>
      </c>
    </row>
    <row r="7" spans="1:8" ht="11.25" customHeight="1">
      <c r="A7" s="284" t="s">
        <v>133</v>
      </c>
      <c r="B7" s="285"/>
      <c r="C7" s="285"/>
      <c r="D7" s="285"/>
      <c r="E7" s="285"/>
      <c r="F7" s="286"/>
      <c r="G7" s="102" t="s">
        <v>134</v>
      </c>
      <c r="H7" s="104" t="s">
        <v>135</v>
      </c>
    </row>
    <row r="8" spans="1:8" ht="18" customHeight="1">
      <c r="A8" s="279" t="s">
        <v>16</v>
      </c>
      <c r="B8" s="280"/>
      <c r="C8" s="280"/>
      <c r="D8" s="280"/>
      <c r="E8" s="280"/>
      <c r="F8" s="281"/>
      <c r="G8" s="105" t="s">
        <v>376</v>
      </c>
      <c r="H8" s="106"/>
    </row>
    <row r="9" spans="1:8" ht="18" customHeight="1">
      <c r="A9" s="279" t="s">
        <v>17</v>
      </c>
      <c r="B9" s="280"/>
      <c r="C9" s="280"/>
      <c r="D9" s="280"/>
      <c r="E9" s="280"/>
      <c r="F9" s="281"/>
      <c r="G9" s="107" t="s">
        <v>377</v>
      </c>
      <c r="H9" s="108"/>
    </row>
    <row r="10" spans="1:8" ht="18" customHeight="1">
      <c r="A10" s="279" t="s">
        <v>47</v>
      </c>
      <c r="B10" s="280"/>
      <c r="C10" s="280"/>
      <c r="D10" s="280"/>
      <c r="E10" s="280"/>
      <c r="F10" s="281"/>
      <c r="G10" s="105" t="s">
        <v>378</v>
      </c>
      <c r="H10" s="106"/>
    </row>
    <row r="11" spans="1:8" ht="18" customHeight="1">
      <c r="A11" s="279" t="s">
        <v>48</v>
      </c>
      <c r="B11" s="280"/>
      <c r="C11" s="280"/>
      <c r="D11" s="280"/>
      <c r="E11" s="280"/>
      <c r="F11" s="281"/>
      <c r="G11" s="105" t="s">
        <v>379</v>
      </c>
      <c r="H11" s="106"/>
    </row>
    <row r="12" ht="6.75" customHeight="1"/>
    <row r="13" ht="9.75" customHeight="1"/>
    <row r="14" spans="1:8" ht="15">
      <c r="A14" s="282" t="s">
        <v>49</v>
      </c>
      <c r="B14" s="282"/>
      <c r="C14" s="282"/>
      <c r="D14" s="282"/>
      <c r="E14" s="283"/>
      <c r="F14" s="283"/>
      <c r="G14" s="283"/>
      <c r="H14" s="283"/>
    </row>
    <row r="15" ht="12.75">
      <c r="H15" s="159" t="s">
        <v>380</v>
      </c>
    </row>
    <row r="16" spans="1:8" ht="24">
      <c r="A16" s="284" t="s">
        <v>1</v>
      </c>
      <c r="B16" s="285"/>
      <c r="C16" s="285"/>
      <c r="D16" s="285"/>
      <c r="E16" s="285"/>
      <c r="F16" s="286"/>
      <c r="G16" s="103" t="s">
        <v>374</v>
      </c>
      <c r="H16" s="104" t="s">
        <v>381</v>
      </c>
    </row>
    <row r="17" spans="1:8" ht="11.25" customHeight="1">
      <c r="A17" s="284" t="s">
        <v>133</v>
      </c>
      <c r="B17" s="285"/>
      <c r="C17" s="285"/>
      <c r="D17" s="285"/>
      <c r="E17" s="285"/>
      <c r="F17" s="286"/>
      <c r="G17" s="102" t="s">
        <v>134</v>
      </c>
      <c r="H17" s="104" t="s">
        <v>135</v>
      </c>
    </row>
    <row r="18" spans="1:8" ht="17.25" customHeight="1">
      <c r="A18" s="279" t="s">
        <v>50</v>
      </c>
      <c r="B18" s="280"/>
      <c r="C18" s="280"/>
      <c r="D18" s="280"/>
      <c r="E18" s="280"/>
      <c r="F18" s="281"/>
      <c r="G18" s="105" t="s">
        <v>376</v>
      </c>
      <c r="H18" s="106"/>
    </row>
    <row r="19" spans="1:8" ht="42" customHeight="1">
      <c r="A19" s="279" t="s">
        <v>382</v>
      </c>
      <c r="B19" s="280"/>
      <c r="C19" s="280"/>
      <c r="D19" s="280"/>
      <c r="E19" s="280"/>
      <c r="F19" s="281"/>
      <c r="G19" s="107" t="s">
        <v>377</v>
      </c>
      <c r="H19" s="108"/>
    </row>
    <row r="20" spans="1:8" ht="17.25" customHeight="1">
      <c r="A20" s="279" t="s">
        <v>51</v>
      </c>
      <c r="B20" s="280"/>
      <c r="C20" s="280"/>
      <c r="D20" s="280"/>
      <c r="E20" s="280"/>
      <c r="F20" s="281"/>
      <c r="G20" s="105" t="s">
        <v>378</v>
      </c>
      <c r="H20" s="106"/>
    </row>
    <row r="22" spans="1:6" ht="12.75">
      <c r="A22" s="60" t="s">
        <v>239</v>
      </c>
      <c r="B22" s="60"/>
      <c r="C22" s="278"/>
      <c r="D22" s="276"/>
      <c r="F22" s="98" t="s">
        <v>447</v>
      </c>
    </row>
    <row r="23" spans="1:6" ht="12.75">
      <c r="A23" s="63"/>
      <c r="B23" s="63"/>
      <c r="C23" s="218" t="s">
        <v>77</v>
      </c>
      <c r="D23" s="251"/>
      <c r="F23" s="64" t="s">
        <v>78</v>
      </c>
    </row>
    <row r="24" spans="1:6" ht="12.75">
      <c r="A24" s="63" t="s">
        <v>64</v>
      </c>
      <c r="B24" s="63"/>
      <c r="C24" s="278"/>
      <c r="D24" s="276"/>
      <c r="F24" s="98" t="s">
        <v>453</v>
      </c>
    </row>
    <row r="25" spans="1:6" ht="12.75">
      <c r="A25" s="66"/>
      <c r="B25" s="66"/>
      <c r="C25" s="218" t="s">
        <v>77</v>
      </c>
      <c r="D25" s="251"/>
      <c r="F25" s="64" t="s">
        <v>78</v>
      </c>
    </row>
    <row r="26" spans="1:6" ht="12.75">
      <c r="A26" s="60" t="s">
        <v>197</v>
      </c>
      <c r="B26" s="60"/>
      <c r="C26" s="278"/>
      <c r="D26" s="276"/>
      <c r="F26" s="98" t="s">
        <v>453</v>
      </c>
    </row>
    <row r="27" spans="1:6" ht="12.75">
      <c r="A27"/>
      <c r="B27"/>
      <c r="C27" s="218" t="s">
        <v>77</v>
      </c>
      <c r="D27" s="251"/>
      <c r="F27" s="64" t="s">
        <v>78</v>
      </c>
    </row>
  </sheetData>
  <sheetProtection/>
  <mergeCells count="21">
    <mergeCell ref="A2:H2"/>
    <mergeCell ref="A3:H3"/>
    <mergeCell ref="A4:H4"/>
    <mergeCell ref="A6:F6"/>
    <mergeCell ref="A7:F7"/>
    <mergeCell ref="A8:F8"/>
    <mergeCell ref="A9:F9"/>
    <mergeCell ref="A10:F10"/>
    <mergeCell ref="A11:F11"/>
    <mergeCell ref="A14:H14"/>
    <mergeCell ref="A16:F16"/>
    <mergeCell ref="A17:F17"/>
    <mergeCell ref="C25:D25"/>
    <mergeCell ref="C26:D26"/>
    <mergeCell ref="C27:D27"/>
    <mergeCell ref="A18:F18"/>
    <mergeCell ref="A19:F19"/>
    <mergeCell ref="A20:F20"/>
    <mergeCell ref="C22:D22"/>
    <mergeCell ref="C23:D23"/>
    <mergeCell ref="C24:D24"/>
  </mergeCells>
  <printOptions/>
  <pageMargins left="0.7874015748031497" right="0.3937007874015748" top="0.7874015748031497" bottom="0.3937007874015748" header="0.5118110236220472" footer="0.5118110236220472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7">
      <selection activeCell="I35" sqref="I35"/>
    </sheetView>
  </sheetViews>
  <sheetFormatPr defaultColWidth="9.00390625" defaultRowHeight="12.75"/>
  <cols>
    <col min="1" max="1" width="9.375" style="109" customWidth="1"/>
    <col min="2" max="2" width="5.625" style="109" customWidth="1"/>
    <col min="3" max="3" width="3.375" style="109" customWidth="1"/>
    <col min="4" max="4" width="10.625" style="109" customWidth="1"/>
    <col min="5" max="5" width="3.50390625" style="109" customWidth="1"/>
    <col min="6" max="6" width="6.50390625" style="109" customWidth="1"/>
    <col min="7" max="7" width="3.875" style="109" customWidth="1"/>
    <col min="8" max="8" width="5.375" style="109" customWidth="1"/>
    <col min="9" max="11" width="7.50390625" style="109" customWidth="1"/>
    <col min="12" max="12" width="6.375" style="109" customWidth="1"/>
    <col min="13" max="13" width="7.625" style="109" customWidth="1"/>
    <col min="14" max="14" width="6.375" style="109" customWidth="1"/>
    <col min="15" max="15" width="5.625" style="109" customWidth="1"/>
    <col min="16" max="16" width="2.125" style="109" customWidth="1"/>
    <col min="17" max="17" width="9.375" style="109" customWidth="1"/>
    <col min="18" max="18" width="2.875" style="109" customWidth="1"/>
    <col min="19" max="19" width="10.625" style="109" customWidth="1"/>
    <col min="20" max="21" width="7.50390625" style="109" customWidth="1"/>
    <col min="22" max="27" width="4.625" style="109" customWidth="1"/>
    <col min="28" max="16384" width="8.875" style="109" customWidth="1"/>
  </cols>
  <sheetData>
    <row r="1" spans="14:21" ht="14.25">
      <c r="N1" s="288" t="s">
        <v>383</v>
      </c>
      <c r="O1" s="288"/>
      <c r="P1" s="288"/>
      <c r="Q1" s="288"/>
      <c r="R1" s="288"/>
      <c r="S1" s="288"/>
      <c r="T1" s="288"/>
      <c r="U1" s="288"/>
    </row>
    <row r="2" spans="14:21" ht="9.75" customHeight="1">
      <c r="N2" s="289"/>
      <c r="O2" s="289"/>
      <c r="P2" s="289"/>
      <c r="Q2" s="289"/>
      <c r="R2" s="289"/>
      <c r="S2" s="289"/>
      <c r="T2" s="289"/>
      <c r="U2" s="289"/>
    </row>
    <row r="3" spans="14:21" ht="8.25" customHeight="1">
      <c r="N3" s="290" t="s">
        <v>384</v>
      </c>
      <c r="O3" s="290"/>
      <c r="P3" s="290"/>
      <c r="Q3" s="290"/>
      <c r="R3" s="290"/>
      <c r="S3" s="290"/>
      <c r="T3" s="290"/>
      <c r="U3" s="290"/>
    </row>
    <row r="4" spans="14:21" ht="10.5" customHeight="1">
      <c r="N4" s="289"/>
      <c r="O4" s="289"/>
      <c r="P4" s="289"/>
      <c r="Q4" s="289"/>
      <c r="R4" s="289"/>
      <c r="S4" s="289"/>
      <c r="T4" s="289"/>
      <c r="U4" s="289"/>
    </row>
    <row r="5" spans="14:21" ht="9" customHeight="1">
      <c r="N5" s="290" t="s">
        <v>385</v>
      </c>
      <c r="O5" s="290"/>
      <c r="P5" s="290"/>
      <c r="Q5" s="290"/>
      <c r="R5" s="290"/>
      <c r="S5" s="290"/>
      <c r="T5" s="290"/>
      <c r="U5" s="290"/>
    </row>
    <row r="6" spans="14:21" ht="12" customHeight="1">
      <c r="N6" s="291"/>
      <c r="O6" s="291"/>
      <c r="P6" s="110"/>
      <c r="Q6" s="292"/>
      <c r="R6" s="292"/>
      <c r="S6" s="292"/>
      <c r="T6" s="292"/>
      <c r="U6" s="292"/>
    </row>
    <row r="7" spans="14:21" ht="12" customHeight="1">
      <c r="N7" s="290" t="s">
        <v>77</v>
      </c>
      <c r="O7" s="290"/>
      <c r="P7" s="110"/>
      <c r="Q7" s="293" t="s">
        <v>386</v>
      </c>
      <c r="R7" s="293"/>
      <c r="S7" s="293"/>
      <c r="T7" s="293"/>
      <c r="U7" s="293"/>
    </row>
    <row r="8" ht="14.25">
      <c r="N8" s="111" t="s">
        <v>387</v>
      </c>
    </row>
    <row r="9" spans="1:17" ht="9.75" customHeight="1">
      <c r="A9" s="294" t="s">
        <v>52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</row>
    <row r="10" spans="1:21" ht="14.25">
      <c r="A10" s="295" t="s">
        <v>388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T10" s="296" t="s">
        <v>389</v>
      </c>
      <c r="U10" s="297"/>
    </row>
    <row r="11" spans="1:26" ht="15" customHeight="1">
      <c r="A11" s="112"/>
      <c r="B11" s="112"/>
      <c r="C11" s="112"/>
      <c r="D11" s="113"/>
      <c r="E11" s="113"/>
      <c r="F11" s="113"/>
      <c r="G11" s="113"/>
      <c r="H11" s="298" t="s">
        <v>426</v>
      </c>
      <c r="I11" s="298"/>
      <c r="J11" s="298"/>
      <c r="K11" s="298"/>
      <c r="L11" s="298"/>
      <c r="M11" s="114"/>
      <c r="N11" s="114"/>
      <c r="O11" s="114"/>
      <c r="P11" s="114"/>
      <c r="Q11" s="114"/>
      <c r="R11" s="115"/>
      <c r="S11" s="116" t="s">
        <v>390</v>
      </c>
      <c r="T11" s="299" t="s">
        <v>391</v>
      </c>
      <c r="U11" s="300"/>
      <c r="V11" s="115"/>
      <c r="W11" s="115"/>
      <c r="X11" s="115"/>
      <c r="Y11" s="115"/>
      <c r="Z11" s="115"/>
    </row>
    <row r="12" spans="1:26" ht="12.75" customHeight="1">
      <c r="A12" s="117" t="s">
        <v>392</v>
      </c>
      <c r="B12" s="115"/>
      <c r="C12" s="115"/>
      <c r="E12" s="118"/>
      <c r="F12" s="301" t="s">
        <v>454</v>
      </c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115"/>
      <c r="S12" s="116" t="s">
        <v>84</v>
      </c>
      <c r="T12" s="303" t="s">
        <v>121</v>
      </c>
      <c r="U12" s="304"/>
      <c r="V12" s="115"/>
      <c r="W12" s="115"/>
      <c r="X12" s="115"/>
      <c r="Y12" s="115"/>
      <c r="Z12" s="115"/>
    </row>
    <row r="13" spans="1:26" ht="11.25" customHeight="1">
      <c r="A13" s="117" t="s">
        <v>393</v>
      </c>
      <c r="B13" s="115"/>
      <c r="C13" s="115"/>
      <c r="D13" s="119"/>
      <c r="E13" s="120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115"/>
      <c r="S13" s="116" t="s">
        <v>86</v>
      </c>
      <c r="T13" s="303" t="s">
        <v>450</v>
      </c>
      <c r="U13" s="304"/>
      <c r="V13" s="115"/>
      <c r="W13" s="115"/>
      <c r="X13" s="115"/>
      <c r="Y13" s="115"/>
      <c r="Z13" s="115"/>
    </row>
    <row r="14" spans="2:26" ht="12.75" customHeight="1">
      <c r="B14" s="115"/>
      <c r="C14" s="115"/>
      <c r="D14" s="119"/>
      <c r="E14" s="121" t="s">
        <v>61</v>
      </c>
      <c r="F14" s="305" t="s">
        <v>449</v>
      </c>
      <c r="G14" s="306"/>
      <c r="H14" s="306"/>
      <c r="I14" s="307"/>
      <c r="J14" s="119"/>
      <c r="K14" s="119"/>
      <c r="L14" s="119"/>
      <c r="M14" s="119"/>
      <c r="N14" s="119"/>
      <c r="O14" s="119"/>
      <c r="P14" s="119"/>
      <c r="Q14" s="119"/>
      <c r="R14" s="115"/>
      <c r="S14" s="116" t="s">
        <v>394</v>
      </c>
      <c r="T14" s="303"/>
      <c r="U14" s="304"/>
      <c r="V14" s="115"/>
      <c r="W14" s="115"/>
      <c r="X14" s="115"/>
      <c r="Y14" s="115"/>
      <c r="Z14" s="115"/>
    </row>
    <row r="15" spans="1:26" ht="12.75" customHeight="1">
      <c r="A15" s="122" t="s">
        <v>395</v>
      </c>
      <c r="B15" s="115"/>
      <c r="C15" s="115"/>
      <c r="D15" s="119"/>
      <c r="E15" s="119"/>
      <c r="F15" s="308" t="s">
        <v>396</v>
      </c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115"/>
      <c r="S15" s="116" t="s">
        <v>397</v>
      </c>
      <c r="T15" s="303" t="s">
        <v>398</v>
      </c>
      <c r="U15" s="304"/>
      <c r="V15" s="115"/>
      <c r="W15" s="115"/>
      <c r="X15" s="115"/>
      <c r="Y15" s="115"/>
      <c r="Z15" s="115"/>
    </row>
    <row r="16" spans="1:26" ht="12" customHeight="1">
      <c r="A16" s="122" t="s">
        <v>399</v>
      </c>
      <c r="B16" s="115"/>
      <c r="C16" s="115"/>
      <c r="D16" s="119"/>
      <c r="E16" s="119"/>
      <c r="F16" s="309" t="s">
        <v>425</v>
      </c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115"/>
      <c r="S16" s="116"/>
      <c r="T16" s="303"/>
      <c r="U16" s="304"/>
      <c r="V16" s="115"/>
      <c r="W16" s="115"/>
      <c r="X16" s="115"/>
      <c r="Y16" s="115"/>
      <c r="Z16" s="115"/>
    </row>
    <row r="17" spans="1:26" ht="9.75" customHeight="1">
      <c r="A17" s="122" t="s">
        <v>400</v>
      </c>
      <c r="B17" s="115"/>
      <c r="C17" s="115"/>
      <c r="D17" s="119"/>
      <c r="E17" s="119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115"/>
      <c r="S17" s="116" t="s">
        <v>401</v>
      </c>
      <c r="T17" s="303" t="s">
        <v>402</v>
      </c>
      <c r="U17" s="304"/>
      <c r="V17" s="115"/>
      <c r="W17" s="115"/>
      <c r="X17" s="115"/>
      <c r="Y17" s="115"/>
      <c r="Z17" s="115"/>
    </row>
    <row r="18" spans="1:26" ht="12.75" customHeight="1">
      <c r="A18" s="122" t="s">
        <v>399</v>
      </c>
      <c r="B18" s="123"/>
      <c r="C18" s="123"/>
      <c r="D18" s="119"/>
      <c r="E18" s="11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115"/>
      <c r="S18" s="116"/>
      <c r="T18" s="303"/>
      <c r="U18" s="304"/>
      <c r="V18" s="115"/>
      <c r="W18" s="115"/>
      <c r="X18" s="115"/>
      <c r="Y18" s="115"/>
      <c r="Z18" s="115"/>
    </row>
    <row r="19" spans="1:26" ht="9" customHeight="1">
      <c r="A19" s="122" t="s">
        <v>403</v>
      </c>
      <c r="B19" s="115"/>
      <c r="C19" s="115"/>
      <c r="D19" s="119"/>
      <c r="E19" s="119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115"/>
      <c r="S19" s="116" t="s">
        <v>86</v>
      </c>
      <c r="T19" s="303"/>
      <c r="U19" s="304"/>
      <c r="V19" s="115"/>
      <c r="W19" s="115"/>
      <c r="X19" s="115"/>
      <c r="Y19" s="115"/>
      <c r="Z19" s="115"/>
    </row>
    <row r="20" spans="1:26" ht="15" customHeight="1">
      <c r="A20" s="122" t="s">
        <v>404</v>
      </c>
      <c r="B20" s="115"/>
      <c r="C20" s="115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5"/>
      <c r="S20" s="116" t="s">
        <v>405</v>
      </c>
      <c r="T20" s="303" t="s">
        <v>92</v>
      </c>
      <c r="U20" s="304"/>
      <c r="V20" s="115"/>
      <c r="W20" s="115"/>
      <c r="X20" s="115"/>
      <c r="Y20" s="115"/>
      <c r="Z20" s="115"/>
    </row>
    <row r="21" spans="2:26" ht="12.75" customHeight="1">
      <c r="B21" s="289"/>
      <c r="C21" s="289"/>
      <c r="D21" s="289"/>
      <c r="E21" s="289"/>
      <c r="F21" s="289"/>
      <c r="G21" s="289"/>
      <c r="H21" s="289"/>
      <c r="I21" s="119"/>
      <c r="J21" s="119"/>
      <c r="K21" s="119"/>
      <c r="L21" s="119"/>
      <c r="M21" s="115"/>
      <c r="N21" s="119"/>
      <c r="O21" s="119"/>
      <c r="P21" s="119"/>
      <c r="Q21" s="119"/>
      <c r="S21" s="116" t="s">
        <v>406</v>
      </c>
      <c r="T21" s="303"/>
      <c r="U21" s="304"/>
      <c r="V21" s="115"/>
      <c r="W21" s="115"/>
      <c r="X21" s="115"/>
      <c r="Y21" s="115"/>
      <c r="Z21" s="115"/>
    </row>
    <row r="22" spans="2:26" ht="3" customHeight="1">
      <c r="B22" s="290" t="s">
        <v>407</v>
      </c>
      <c r="C22" s="290"/>
      <c r="D22" s="290"/>
      <c r="E22" s="290"/>
      <c r="F22" s="290"/>
      <c r="G22" s="290"/>
      <c r="H22" s="290"/>
      <c r="I22" s="115"/>
      <c r="J22" s="115"/>
      <c r="K22" s="115"/>
      <c r="L22" s="115"/>
      <c r="M22" s="115"/>
      <c r="N22" s="115"/>
      <c r="O22" s="115"/>
      <c r="P22" s="115"/>
      <c r="Q22" s="115"/>
      <c r="S22" s="115"/>
      <c r="T22" s="311"/>
      <c r="U22" s="311"/>
      <c r="V22" s="115"/>
      <c r="W22" s="115"/>
      <c r="X22" s="115"/>
      <c r="Y22" s="115"/>
      <c r="Z22" s="115"/>
    </row>
    <row r="23" spans="1:23" ht="15" customHeight="1">
      <c r="A23" s="115"/>
      <c r="B23" s="310"/>
      <c r="C23" s="310"/>
      <c r="D23" s="310"/>
      <c r="E23" s="310"/>
      <c r="F23" s="310"/>
      <c r="G23" s="310"/>
      <c r="H23" s="310"/>
      <c r="I23" s="124"/>
      <c r="J23" s="125"/>
      <c r="K23" s="125"/>
      <c r="L23" s="125"/>
      <c r="M23" s="125"/>
      <c r="N23" s="124"/>
      <c r="O23" s="124"/>
      <c r="P23" s="124"/>
      <c r="Q23" s="124"/>
      <c r="R23" s="124"/>
      <c r="S23" s="126" t="s">
        <v>408</v>
      </c>
      <c r="T23" s="312">
        <v>0</v>
      </c>
      <c r="U23" s="313"/>
      <c r="V23" s="124"/>
      <c r="W23" s="124"/>
    </row>
    <row r="24" spans="1:27" ht="3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O24" s="127"/>
      <c r="P24" s="127"/>
      <c r="Q24" s="127"/>
      <c r="R24" s="127"/>
      <c r="S24" s="127"/>
      <c r="T24" s="127"/>
      <c r="U24" s="127"/>
      <c r="V24" s="124"/>
      <c r="W24" s="124"/>
      <c r="X24" s="124"/>
      <c r="Y24" s="124"/>
      <c r="Z24" s="124"/>
      <c r="AA24" s="124"/>
    </row>
    <row r="25" spans="1:21" ht="16.5" customHeight="1">
      <c r="A25" s="314" t="s">
        <v>53</v>
      </c>
      <c r="B25" s="315"/>
      <c r="C25" s="315"/>
      <c r="D25" s="315"/>
      <c r="E25" s="316"/>
      <c r="F25" s="323" t="s">
        <v>409</v>
      </c>
      <c r="G25" s="326" t="s">
        <v>410</v>
      </c>
      <c r="H25" s="327"/>
      <c r="I25" s="323" t="s">
        <v>54</v>
      </c>
      <c r="J25" s="332" t="s">
        <v>411</v>
      </c>
      <c r="K25" s="333"/>
      <c r="L25" s="333"/>
      <c r="M25" s="334"/>
      <c r="N25" s="332" t="s">
        <v>412</v>
      </c>
      <c r="O25" s="333"/>
      <c r="P25" s="333"/>
      <c r="Q25" s="334"/>
      <c r="R25" s="335" t="s">
        <v>55</v>
      </c>
      <c r="S25" s="336"/>
      <c r="T25" s="336"/>
      <c r="U25" s="337"/>
    </row>
    <row r="26" spans="1:21" ht="11.25" customHeight="1">
      <c r="A26" s="317"/>
      <c r="B26" s="318"/>
      <c r="C26" s="318"/>
      <c r="D26" s="318"/>
      <c r="E26" s="319"/>
      <c r="F26" s="324"/>
      <c r="G26" s="328"/>
      <c r="H26" s="329"/>
      <c r="I26" s="324"/>
      <c r="J26" s="341" t="s">
        <v>413</v>
      </c>
      <c r="K26" s="342"/>
      <c r="L26" s="342"/>
      <c r="M26" s="343"/>
      <c r="N26" s="341" t="s">
        <v>414</v>
      </c>
      <c r="O26" s="342"/>
      <c r="P26" s="342"/>
      <c r="Q26" s="343"/>
      <c r="R26" s="338"/>
      <c r="S26" s="339"/>
      <c r="T26" s="339"/>
      <c r="U26" s="340"/>
    </row>
    <row r="27" spans="1:21" ht="12.75" customHeight="1">
      <c r="A27" s="320"/>
      <c r="B27" s="321"/>
      <c r="C27" s="321"/>
      <c r="D27" s="321"/>
      <c r="E27" s="322"/>
      <c r="F27" s="325"/>
      <c r="G27" s="330"/>
      <c r="H27" s="331"/>
      <c r="I27" s="325"/>
      <c r="J27" s="128" t="s">
        <v>56</v>
      </c>
      <c r="K27" s="303" t="s">
        <v>57</v>
      </c>
      <c r="L27" s="311"/>
      <c r="M27" s="304"/>
      <c r="N27" s="128" t="s">
        <v>56</v>
      </c>
      <c r="O27" s="303" t="s">
        <v>57</v>
      </c>
      <c r="P27" s="311"/>
      <c r="Q27" s="304"/>
      <c r="R27" s="344" t="s">
        <v>58</v>
      </c>
      <c r="S27" s="345"/>
      <c r="T27" s="344" t="s">
        <v>59</v>
      </c>
      <c r="U27" s="345"/>
    </row>
    <row r="28" spans="1:21" ht="12" customHeight="1">
      <c r="A28" s="346">
        <v>1</v>
      </c>
      <c r="B28" s="347"/>
      <c r="C28" s="347"/>
      <c r="D28" s="347"/>
      <c r="E28" s="348"/>
      <c r="F28" s="129">
        <v>2</v>
      </c>
      <c r="G28" s="349">
        <v>3</v>
      </c>
      <c r="H28" s="350"/>
      <c r="I28" s="129">
        <v>4</v>
      </c>
      <c r="J28" s="130">
        <v>5</v>
      </c>
      <c r="K28" s="346" t="s">
        <v>138</v>
      </c>
      <c r="L28" s="347"/>
      <c r="M28" s="348"/>
      <c r="N28" s="131" t="s">
        <v>139</v>
      </c>
      <c r="O28" s="346" t="s">
        <v>140</v>
      </c>
      <c r="P28" s="351"/>
      <c r="Q28" s="352"/>
      <c r="R28" s="349">
        <v>9</v>
      </c>
      <c r="S28" s="353"/>
      <c r="T28" s="349">
        <v>10</v>
      </c>
      <c r="U28" s="353"/>
    </row>
    <row r="29" spans="1:21" ht="16.5" customHeight="1">
      <c r="A29" s="132"/>
      <c r="B29" s="132"/>
      <c r="C29" s="132"/>
      <c r="D29" s="132"/>
      <c r="E29" s="132"/>
      <c r="F29" s="132"/>
      <c r="G29" s="124"/>
      <c r="I29" s="124"/>
      <c r="J29" s="133" t="s">
        <v>415</v>
      </c>
      <c r="K29" s="354"/>
      <c r="L29" s="355"/>
      <c r="M29" s="356"/>
      <c r="N29" s="134" t="s">
        <v>5</v>
      </c>
      <c r="O29" s="354"/>
      <c r="P29" s="355"/>
      <c r="Q29" s="356"/>
      <c r="R29" s="357"/>
      <c r="S29" s="358"/>
      <c r="T29" s="357"/>
      <c r="U29" s="358"/>
    </row>
    <row r="30" spans="1:21" ht="12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S30" s="135" t="s">
        <v>416</v>
      </c>
      <c r="T30" s="136"/>
      <c r="U30" s="137"/>
    </row>
    <row r="31" spans="1:21" ht="12.75" customHeight="1">
      <c r="A31" s="138" t="s">
        <v>239</v>
      </c>
      <c r="B31" s="139"/>
      <c r="D31" s="359"/>
      <c r="E31" s="360"/>
      <c r="F31" s="119"/>
      <c r="G31" s="361" t="s">
        <v>447</v>
      </c>
      <c r="H31" s="361"/>
      <c r="I31" s="361"/>
      <c r="J31" s="361"/>
      <c r="K31" s="119"/>
      <c r="L31" s="119"/>
      <c r="M31" s="119"/>
      <c r="N31" s="119"/>
      <c r="O31" s="119"/>
      <c r="P31" s="119"/>
      <c r="Q31" s="119"/>
      <c r="S31" s="140" t="s">
        <v>417</v>
      </c>
      <c r="T31" s="119"/>
      <c r="U31" s="137"/>
    </row>
    <row r="32" spans="1:21" ht="9" customHeight="1" thickBot="1">
      <c r="A32" s="138"/>
      <c r="B32" s="139"/>
      <c r="D32" s="290" t="s">
        <v>77</v>
      </c>
      <c r="E32" s="362"/>
      <c r="F32" s="119"/>
      <c r="G32" s="290" t="s">
        <v>386</v>
      </c>
      <c r="H32" s="362"/>
      <c r="I32" s="362"/>
      <c r="J32" s="362"/>
      <c r="K32" s="119"/>
      <c r="L32" s="119"/>
      <c r="M32" s="119"/>
      <c r="N32" s="119"/>
      <c r="O32" s="119"/>
      <c r="P32" s="119"/>
      <c r="Q32" s="119"/>
      <c r="S32" s="139"/>
      <c r="T32" s="119"/>
      <c r="U32" s="141"/>
    </row>
    <row r="33" spans="1:21" ht="12.75" customHeight="1">
      <c r="A33" s="117" t="s">
        <v>64</v>
      </c>
      <c r="D33" s="359"/>
      <c r="E33" s="360"/>
      <c r="F33" s="119"/>
      <c r="G33" s="361" t="s">
        <v>453</v>
      </c>
      <c r="H33" s="363"/>
      <c r="I33" s="363"/>
      <c r="J33" s="363"/>
      <c r="K33" s="119"/>
      <c r="L33" s="364" t="s">
        <v>418</v>
      </c>
      <c r="M33" s="365"/>
      <c r="N33" s="365"/>
      <c r="O33" s="365"/>
      <c r="P33" s="365"/>
      <c r="Q33" s="365"/>
      <c r="R33" s="365"/>
      <c r="S33" s="365"/>
      <c r="T33" s="365"/>
      <c r="U33" s="366"/>
    </row>
    <row r="34" spans="1:21" ht="12.75" customHeight="1">
      <c r="A34" s="117"/>
      <c r="D34" s="290" t="s">
        <v>77</v>
      </c>
      <c r="E34" s="362"/>
      <c r="F34" s="119"/>
      <c r="G34" s="290" t="s">
        <v>386</v>
      </c>
      <c r="H34" s="362"/>
      <c r="I34" s="362"/>
      <c r="J34" s="362"/>
      <c r="K34" s="119"/>
      <c r="L34" s="367" t="s">
        <v>419</v>
      </c>
      <c r="M34" s="368"/>
      <c r="N34" s="368"/>
      <c r="O34" s="368"/>
      <c r="P34" s="368"/>
      <c r="Q34" s="368"/>
      <c r="R34" s="368"/>
      <c r="S34" s="368"/>
      <c r="T34" s="368"/>
      <c r="U34" s="369"/>
    </row>
    <row r="35" spans="1:21" ht="12.75" customHeight="1">
      <c r="A35" s="138"/>
      <c r="B35" s="139"/>
      <c r="C35" s="139"/>
      <c r="D35" s="119"/>
      <c r="E35" s="119"/>
      <c r="F35" s="298"/>
      <c r="G35" s="298"/>
      <c r="H35" s="298"/>
      <c r="I35" s="119"/>
      <c r="J35" s="119"/>
      <c r="K35" s="119"/>
      <c r="L35" s="142" t="s">
        <v>420</v>
      </c>
      <c r="M35" s="124"/>
      <c r="N35" s="359"/>
      <c r="O35" s="370"/>
      <c r="P35" s="119"/>
      <c r="Q35" s="143"/>
      <c r="R35" s="124"/>
      <c r="S35" s="289"/>
      <c r="T35" s="289"/>
      <c r="U35" s="144"/>
    </row>
    <row r="36" spans="1:21" ht="12.75" customHeight="1">
      <c r="A36" s="138"/>
      <c r="B36" s="139"/>
      <c r="C36" s="139"/>
      <c r="D36" s="145"/>
      <c r="E36" s="119"/>
      <c r="F36" s="310"/>
      <c r="G36" s="310"/>
      <c r="H36" s="310"/>
      <c r="I36" s="119"/>
      <c r="J36" s="119"/>
      <c r="K36" s="119"/>
      <c r="L36" s="142" t="s">
        <v>421</v>
      </c>
      <c r="M36" s="124"/>
      <c r="N36" s="290" t="s">
        <v>422</v>
      </c>
      <c r="O36" s="362"/>
      <c r="P36" s="119"/>
      <c r="Q36" s="145" t="s">
        <v>77</v>
      </c>
      <c r="R36" s="124"/>
      <c r="S36" s="290" t="s">
        <v>386</v>
      </c>
      <c r="T36" s="290"/>
      <c r="U36" s="144"/>
    </row>
    <row r="37" spans="1:21" ht="12.75" customHeight="1">
      <c r="A37" s="146" t="s">
        <v>420</v>
      </c>
      <c r="B37" s="147"/>
      <c r="C37" s="371"/>
      <c r="D37" s="221"/>
      <c r="E37" s="119"/>
      <c r="F37" s="372"/>
      <c r="G37" s="276"/>
      <c r="H37" s="119"/>
      <c r="I37" s="289" t="s">
        <v>453</v>
      </c>
      <c r="J37" s="289"/>
      <c r="K37" s="119"/>
      <c r="L37" s="148" t="s">
        <v>423</v>
      </c>
      <c r="M37" s="119"/>
      <c r="N37" s="119"/>
      <c r="O37" s="119"/>
      <c r="P37" s="119"/>
      <c r="Q37" s="119"/>
      <c r="R37" s="119"/>
      <c r="S37" s="119"/>
      <c r="T37" s="119"/>
      <c r="U37" s="144"/>
    </row>
    <row r="38" spans="1:21" ht="12" customHeight="1" thickBot="1">
      <c r="A38" s="146" t="s">
        <v>421</v>
      </c>
      <c r="B38" s="147"/>
      <c r="C38" s="290" t="s">
        <v>422</v>
      </c>
      <c r="D38" s="362"/>
      <c r="E38" s="119"/>
      <c r="F38" s="310" t="s">
        <v>77</v>
      </c>
      <c r="G38" s="373"/>
      <c r="H38" s="119"/>
      <c r="I38" s="290" t="s">
        <v>386</v>
      </c>
      <c r="J38" s="290"/>
      <c r="L38" s="149"/>
      <c r="M38" s="150"/>
      <c r="N38" s="151"/>
      <c r="O38" s="152"/>
      <c r="P38" s="153"/>
      <c r="Q38" s="153"/>
      <c r="R38" s="153"/>
      <c r="S38" s="153"/>
      <c r="T38" s="153"/>
      <c r="U38" s="154"/>
    </row>
    <row r="39" spans="1:21" ht="15" customHeight="1">
      <c r="A39" s="155" t="s">
        <v>424</v>
      </c>
      <c r="B39" s="155"/>
      <c r="C39" s="155"/>
      <c r="N39" s="156"/>
      <c r="O39" s="157"/>
      <c r="P39" s="158"/>
      <c r="Q39" s="158"/>
      <c r="R39" s="158"/>
      <c r="S39" s="158"/>
      <c r="T39" s="158"/>
      <c r="U39" s="158"/>
    </row>
    <row r="40" spans="14:21" ht="11.25" customHeight="1">
      <c r="N40" s="157"/>
      <c r="O40" s="158"/>
      <c r="P40" s="158"/>
      <c r="Q40" s="158"/>
      <c r="R40" s="158"/>
      <c r="S40" s="158"/>
      <c r="T40" s="158"/>
      <c r="U40" s="158"/>
    </row>
  </sheetData>
  <sheetProtection/>
  <mergeCells count="78">
    <mergeCell ref="C37:D37"/>
    <mergeCell ref="F37:G37"/>
    <mergeCell ref="I37:J37"/>
    <mergeCell ref="C38:D38"/>
    <mergeCell ref="F38:G38"/>
    <mergeCell ref="I38:J38"/>
    <mergeCell ref="F35:H35"/>
    <mergeCell ref="N35:O35"/>
    <mergeCell ref="S35:T35"/>
    <mergeCell ref="F36:H36"/>
    <mergeCell ref="N36:O36"/>
    <mergeCell ref="S36:T36"/>
    <mergeCell ref="D32:E32"/>
    <mergeCell ref="G32:J32"/>
    <mergeCell ref="D33:E33"/>
    <mergeCell ref="G33:J33"/>
    <mergeCell ref="L33:U33"/>
    <mergeCell ref="D34:E34"/>
    <mergeCell ref="G34:J34"/>
    <mergeCell ref="L34:U34"/>
    <mergeCell ref="K29:M29"/>
    <mergeCell ref="O29:Q29"/>
    <mergeCell ref="R29:S29"/>
    <mergeCell ref="T29:U29"/>
    <mergeCell ref="D31:E31"/>
    <mergeCell ref="G31:J31"/>
    <mergeCell ref="A28:E28"/>
    <mergeCell ref="G28:H28"/>
    <mergeCell ref="K28:M28"/>
    <mergeCell ref="O28:Q28"/>
    <mergeCell ref="R28:S28"/>
    <mergeCell ref="T28:U28"/>
    <mergeCell ref="R25:U26"/>
    <mergeCell ref="J26:M26"/>
    <mergeCell ref="N26:Q26"/>
    <mergeCell ref="K27:M27"/>
    <mergeCell ref="O27:Q27"/>
    <mergeCell ref="R27:S27"/>
    <mergeCell ref="T27:U27"/>
    <mergeCell ref="A25:E27"/>
    <mergeCell ref="F25:F27"/>
    <mergeCell ref="G25:H27"/>
    <mergeCell ref="I25:I27"/>
    <mergeCell ref="J25:M25"/>
    <mergeCell ref="N25:Q25"/>
    <mergeCell ref="T20:U20"/>
    <mergeCell ref="B21:H21"/>
    <mergeCell ref="T21:U21"/>
    <mergeCell ref="B22:H23"/>
    <mergeCell ref="T22:U22"/>
    <mergeCell ref="T23:U23"/>
    <mergeCell ref="F16:Q17"/>
    <mergeCell ref="T16:U16"/>
    <mergeCell ref="T17:U17"/>
    <mergeCell ref="F18:Q19"/>
    <mergeCell ref="T18:U18"/>
    <mergeCell ref="T19:U19"/>
    <mergeCell ref="F12:Q13"/>
    <mergeCell ref="T12:U12"/>
    <mergeCell ref="T13:U13"/>
    <mergeCell ref="F14:I14"/>
    <mergeCell ref="T14:U14"/>
    <mergeCell ref="F15:Q15"/>
    <mergeCell ref="T15:U15"/>
    <mergeCell ref="N7:O7"/>
    <mergeCell ref="Q7:U7"/>
    <mergeCell ref="A9:Q9"/>
    <mergeCell ref="A10:Q10"/>
    <mergeCell ref="T10:U10"/>
    <mergeCell ref="H11:L11"/>
    <mergeCell ref="T11:U11"/>
    <mergeCell ref="N1:U1"/>
    <mergeCell ref="N2:U2"/>
    <mergeCell ref="N3:U3"/>
    <mergeCell ref="N4:U4"/>
    <mergeCell ref="N5:U5"/>
    <mergeCell ref="N6:O6"/>
    <mergeCell ref="Q6:U6"/>
  </mergeCells>
  <printOptions/>
  <pageMargins left="0.7086614173228347" right="0.11811023622047245" top="0.35433070866141736" bottom="0.15748031496062992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Гл.Бухгалтер</cp:lastModifiedBy>
  <cp:lastPrinted>2017-02-25T12:48:15Z</cp:lastPrinted>
  <dcterms:created xsi:type="dcterms:W3CDTF">2016-11-15T11:35:14Z</dcterms:created>
  <dcterms:modified xsi:type="dcterms:W3CDTF">2017-02-25T12:48:17Z</dcterms:modified>
  <cp:category/>
  <cp:version/>
  <cp:contentType/>
  <cp:contentStatus/>
</cp:coreProperties>
</file>